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8_{B3171632-EC47-634F-A553-CED6FBCC0817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0cSIVyUDWXQ18nYy+7NFTOb1Scw/ceWJrWdcjP2MeOU="/>
    </ext>
  </extLst>
</workbook>
</file>

<file path=xl/calcChain.xml><?xml version="1.0" encoding="utf-8"?>
<calcChain xmlns="http://schemas.openxmlformats.org/spreadsheetml/2006/main">
  <c r="E53" i="3" l="1"/>
  <c r="E52" i="3"/>
  <c r="E20" i="3"/>
  <c r="E15" i="3"/>
  <c r="E40" i="3"/>
  <c r="E41" i="3"/>
  <c r="E65" i="3"/>
  <c r="E64" i="3"/>
  <c r="C40" i="3"/>
  <c r="C65" i="3" l="1"/>
  <c r="D65" i="3" s="1"/>
  <c r="C41" i="3"/>
  <c r="C19" i="3"/>
  <c r="C20" i="3"/>
  <c r="C15" i="3"/>
  <c r="D15" i="3" s="1"/>
  <c r="C28" i="3"/>
  <c r="D28" i="3" s="1"/>
  <c r="C8" i="3"/>
  <c r="C70" i="3"/>
  <c r="C69" i="3"/>
  <c r="C68" i="3"/>
  <c r="C67" i="3"/>
  <c r="C7" i="3"/>
  <c r="E7" i="3" s="1"/>
  <c r="E48" i="3"/>
  <c r="E47" i="3"/>
  <c r="E46" i="3"/>
  <c r="E45" i="3"/>
  <c r="E44" i="3"/>
  <c r="C47" i="3"/>
  <c r="C46" i="3"/>
  <c r="C45" i="3"/>
  <c r="C44" i="3"/>
  <c r="D8" i="3" l="1"/>
  <c r="E8" i="3"/>
  <c r="D40" i="3"/>
  <c r="E70" i="3"/>
  <c r="D70" i="3"/>
  <c r="E69" i="3"/>
  <c r="D69" i="3"/>
  <c r="E68" i="3"/>
  <c r="D68" i="3"/>
  <c r="E67" i="3"/>
  <c r="D67" i="3"/>
  <c r="E66" i="3"/>
  <c r="C66" i="3"/>
  <c r="D66" i="3" s="1"/>
  <c r="C64" i="3"/>
  <c r="E63" i="3"/>
  <c r="C63" i="3"/>
  <c r="D63" i="3" s="1"/>
  <c r="E60" i="3"/>
  <c r="C60" i="3"/>
  <c r="D60" i="3" s="1"/>
  <c r="E59" i="3"/>
  <c r="C59" i="3"/>
  <c r="D59" i="3" s="1"/>
  <c r="E58" i="3"/>
  <c r="C58" i="3"/>
  <c r="D58" i="3" s="1"/>
  <c r="C55" i="3"/>
  <c r="E55" i="3" s="1"/>
  <c r="C53" i="3"/>
  <c r="C52" i="3"/>
  <c r="E49" i="3"/>
  <c r="C49" i="3"/>
  <c r="D49" i="3" s="1"/>
  <c r="C48" i="3"/>
  <c r="D48" i="3" s="1"/>
  <c r="D47" i="3"/>
  <c r="D46" i="3"/>
  <c r="D45" i="3"/>
  <c r="D44" i="3"/>
  <c r="E39" i="3"/>
  <c r="C39" i="3"/>
  <c r="E38" i="3"/>
  <c r="C38" i="3"/>
  <c r="D38" i="3" s="1"/>
  <c r="E37" i="3"/>
  <c r="C37" i="3"/>
  <c r="E36" i="3"/>
  <c r="C36" i="3"/>
  <c r="E35" i="3"/>
  <c r="C35" i="3"/>
  <c r="D35" i="3" s="1"/>
  <c r="E34" i="3"/>
  <c r="C34" i="3"/>
  <c r="E33" i="3"/>
  <c r="C33" i="3"/>
  <c r="E30" i="3"/>
  <c r="C30" i="3"/>
  <c r="D30" i="3" s="1"/>
  <c r="E29" i="3"/>
  <c r="C29" i="3"/>
  <c r="D29" i="3" s="1"/>
  <c r="E27" i="3"/>
  <c r="C27" i="3"/>
  <c r="D27" i="3" s="1"/>
  <c r="E26" i="3"/>
  <c r="C26" i="3"/>
  <c r="E25" i="3"/>
  <c r="C25" i="3"/>
  <c r="D25" i="3" s="1"/>
  <c r="E24" i="3"/>
  <c r="C24" i="3"/>
  <c r="D24" i="3" s="1"/>
  <c r="E23" i="3"/>
  <c r="C23" i="3"/>
  <c r="D23" i="3" s="1"/>
  <c r="E22" i="3"/>
  <c r="C22" i="3"/>
  <c r="E21" i="3"/>
  <c r="C21" i="3"/>
  <c r="D21" i="3" s="1"/>
  <c r="E19" i="3"/>
  <c r="D19" i="3"/>
  <c r="E18" i="3"/>
  <c r="C18" i="3"/>
  <c r="D18" i="3" s="1"/>
  <c r="E17" i="3"/>
  <c r="C17" i="3"/>
  <c r="D17" i="3" s="1"/>
  <c r="E16" i="3"/>
  <c r="C16" i="3"/>
  <c r="E14" i="3"/>
  <c r="C14" i="3"/>
  <c r="D14" i="3" s="1"/>
  <c r="E13" i="3"/>
  <c r="C13" i="3"/>
  <c r="D13" i="3" s="1"/>
  <c r="E10" i="3"/>
  <c r="C10" i="3"/>
  <c r="D10" i="3" s="1"/>
  <c r="E9" i="3"/>
  <c r="C9" i="3"/>
  <c r="D9" i="3" s="1"/>
  <c r="D7" i="3"/>
  <c r="C6" i="3"/>
  <c r="C5" i="3"/>
  <c r="E5" i="3" s="1"/>
  <c r="D6" i="3" l="1"/>
  <c r="E6" i="3"/>
  <c r="E75" i="3"/>
  <c r="E77" i="3" s="1"/>
  <c r="D16" i="3"/>
  <c r="D52" i="3"/>
  <c r="D22" i="3"/>
  <c r="D39" i="3"/>
  <c r="D33" i="3"/>
  <c r="D26" i="3"/>
  <c r="D36" i="3"/>
  <c r="D41" i="3"/>
  <c r="D20" i="3"/>
  <c r="D5" i="3"/>
  <c r="D53" i="3"/>
  <c r="D64" i="3"/>
  <c r="D37" i="3"/>
  <c r="D34" i="3"/>
  <c r="D55" i="3"/>
  <c r="D72" i="3" l="1"/>
  <c r="D73" i="3" s="1"/>
</calcChain>
</file>

<file path=xl/sharedStrings.xml><?xml version="1.0" encoding="utf-8"?>
<sst xmlns="http://schemas.openxmlformats.org/spreadsheetml/2006/main" count="127" uniqueCount="119">
  <si>
    <t>VYC FOOD SELECTOR</t>
  </si>
  <si>
    <t>Please add quantities to blue boxes</t>
  </si>
  <si>
    <t>FOOD ON ARRIVAL / PLATTERS</t>
  </si>
  <si>
    <t>TOTAL PIECES</t>
  </si>
  <si>
    <t>ALLERGENS</t>
  </si>
  <si>
    <t>Dairy (cheese), Gluten/wheat flour (bread/ crackers) nuts(cashews, pistachios, walnuts, almonds)</t>
  </si>
  <si>
    <t xml:space="preserve">Gluten/ wheat flour (bread/crackers), dairy (cheese)  pork (cured meats),  nuts (pinenuts) </t>
  </si>
  <si>
    <t xml:space="preserve">Molluscs (Oysters) </t>
  </si>
  <si>
    <t xml:space="preserve">Fish (salmon/tuna) Crustacea (prawn) GF soya sauce </t>
  </si>
  <si>
    <t xml:space="preserve">Nut (cashew) </t>
  </si>
  <si>
    <t xml:space="preserve">Egg, dairy (mascarpone) gluten (flour) </t>
  </si>
  <si>
    <t>Egg, dairy/milk (parmesan, cheese)</t>
  </si>
  <si>
    <t xml:space="preserve">Dairy (goats cheese) gluten (oats) </t>
  </si>
  <si>
    <t xml:space="preserve">Egg yolk (aioli) pork (prosciutto) </t>
  </si>
  <si>
    <t>Gluten / wheat flour, milk, egg yolk (brioche bun), dairy/milk (cheese)</t>
  </si>
  <si>
    <t xml:space="preserve">Gluten/wheat flour, milk, egg (brioche bun) sesame (bun) </t>
  </si>
  <si>
    <t>Gluten/ wheat, milk, egg (fritter)</t>
  </si>
  <si>
    <t>Milk/cheese, pinenuts (sundried tomato pesto)</t>
  </si>
  <si>
    <t xml:space="preserve">Gluten/wheat (pasty) egg wash, sesame seeds </t>
  </si>
  <si>
    <t>Fish, egg yolk (tartare sauce)</t>
  </si>
  <si>
    <t xml:space="preserve">Fish (salmon) milk/dairy (ricotta), gluten, wheat (rye) </t>
  </si>
  <si>
    <t xml:space="preserve">Milk, egg (fritter) dairy (sour cream) crustacea (prawn) </t>
  </si>
  <si>
    <r>
      <rPr>
        <sz val="12"/>
        <color theme="1"/>
        <rFont val="Gotham-light"/>
      </rPr>
      <t xml:space="preserve">Miso ginger salmon skewers on soba noodle, snaps, broccolini, edamame, miso wasabi dressing and cashews </t>
    </r>
    <r>
      <rPr>
        <b/>
        <sz val="12"/>
        <color theme="1"/>
        <rFont val="Gotham-light"/>
      </rPr>
      <t>DF</t>
    </r>
  </si>
  <si>
    <t xml:space="preserve">Fish (salmon) gluten (soba noodles), nuts (cashew) soy( edamame) </t>
  </si>
  <si>
    <r>
      <rPr>
        <sz val="12"/>
        <color theme="1"/>
        <rFont val="Gotham-light"/>
      </rPr>
      <t xml:space="preserve">Vegan soba noodle salad, snaps, broccolini, edamame, miso, wasabi ginger dressing, cashews </t>
    </r>
    <r>
      <rPr>
        <b/>
        <sz val="12"/>
        <color theme="1"/>
        <rFont val="Gotham-light"/>
      </rPr>
      <t>DF, VEGAN</t>
    </r>
  </si>
  <si>
    <t>gluten (soba noodles), nuts (cashew) soy (edamame)</t>
  </si>
  <si>
    <r>
      <rPr>
        <sz val="12"/>
        <color theme="1"/>
        <rFont val="Gotham-light"/>
      </rPr>
      <t xml:space="preserve">Cheese burger sliders, smoked aged cheddar, VYC burger sauce, pickles, brioche bun, side fries, truffle mayo </t>
    </r>
    <r>
      <rPr>
        <b/>
        <sz val="12"/>
        <color theme="1"/>
        <rFont val="Gotham-light"/>
      </rPr>
      <t>NF</t>
    </r>
  </si>
  <si>
    <t>Gluten / wheat flour, milk, egg (brioche bun), cheese, Egg yolk (burger sauce)</t>
  </si>
  <si>
    <r>
      <rPr>
        <sz val="12"/>
        <color theme="1"/>
        <rFont val="Gotham-light"/>
      </rPr>
      <t xml:space="preserve">Crispy chicken tacos, Mexican slaw, chipotle lime mayo, avocado crema </t>
    </r>
    <r>
      <rPr>
        <b/>
        <sz val="12"/>
        <color theme="1"/>
        <rFont val="Gotham-light"/>
      </rPr>
      <t>NF</t>
    </r>
  </si>
  <si>
    <t xml:space="preserve">Gluten/ wheat (crispy chicken)  Milk/ dairy, sour cream ( avocado crema) </t>
  </si>
  <si>
    <r>
      <rPr>
        <sz val="12"/>
        <color theme="1"/>
        <rFont val="Gotham-light"/>
      </rPr>
      <t xml:space="preserve">Hoki fish bites, pea and mint puree, petite salad, fresh lemon </t>
    </r>
    <r>
      <rPr>
        <b/>
        <sz val="12"/>
        <color theme="1"/>
        <rFont val="Gotham-light"/>
      </rPr>
      <t>NF</t>
    </r>
  </si>
  <si>
    <t xml:space="preserve">Fish (Hoki) milk/dairy (butter) </t>
  </si>
  <si>
    <r>
      <rPr>
        <sz val="12"/>
        <color theme="1"/>
        <rFont val="Gotham-light"/>
      </rPr>
      <t xml:space="preserve">3 cheese mac n cheese with truffle parmesan crust </t>
    </r>
    <r>
      <rPr>
        <b/>
        <sz val="12"/>
        <color theme="1"/>
        <rFont val="Gotham-light"/>
      </rPr>
      <t>NF</t>
    </r>
  </si>
  <si>
    <t>Milk, dairy (cheese, parmesan) gluten/ wheat (pasta)</t>
  </si>
  <si>
    <r>
      <rPr>
        <sz val="12"/>
        <color theme="1"/>
        <rFont val="Gotham-light"/>
      </rPr>
      <t xml:space="preserve">3 cheese mac n cheese with crispy pancetta </t>
    </r>
    <r>
      <rPr>
        <b/>
        <sz val="12"/>
        <color theme="1"/>
        <rFont val="Gotham-light"/>
      </rPr>
      <t>NF</t>
    </r>
  </si>
  <si>
    <t xml:space="preserve">Milk, dairy (cheese, parmesan) gluten/ wheat (pasta) pork (pancetta)  </t>
  </si>
  <si>
    <t>Gluten/ wheat (pizza base) milk/ cheese (mozzarella)</t>
  </si>
  <si>
    <t xml:space="preserve">Gluten/ wheat (pizza base) milk/cheese (mozzarella) pork (pepperoni) </t>
  </si>
  <si>
    <t xml:space="preserve">Gluten/ wheat (pizza base) milk/cheese (mozzarella) pork (ham) </t>
  </si>
  <si>
    <r>
      <rPr>
        <sz val="12"/>
        <color theme="1"/>
        <rFont val="Gotham-light"/>
      </rPr>
      <t xml:space="preserve">   Hawaiian </t>
    </r>
    <r>
      <rPr>
        <b/>
        <sz val="12"/>
        <color theme="1"/>
        <rFont val="Gotham-light"/>
      </rPr>
      <t>NF</t>
    </r>
  </si>
  <si>
    <t>Gluten /wheat (pizza base)</t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</si>
  <si>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</si>
  <si>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</si>
  <si>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</si>
  <si>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</si>
  <si>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</si>
  <si>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SWEET (minimum of 25 pieces per selection)</t>
  </si>
  <si>
    <t xml:space="preserve">Gluten/ wheat, egg, milk/butter (pasty, curd, meringue) </t>
  </si>
  <si>
    <t xml:space="preserve">Gluten/ wheat, egg, milk (cupcakes) Butter (frosting, curd) </t>
  </si>
  <si>
    <t xml:space="preserve">Gluten/ wheat, egg, milk (cupcakes) Butter (frosting) Nut (pecan) </t>
  </si>
  <si>
    <t xml:space="preserve">LATE NIGHT FOOD SERVICE </t>
  </si>
  <si>
    <r>
      <rPr>
        <sz val="12"/>
        <color theme="1"/>
        <rFont val="Gotham-light"/>
      </rPr>
      <t xml:space="preserve">   Classic fish and chips served in individual boats (min 40) </t>
    </r>
    <r>
      <rPr>
        <b/>
        <sz val="12"/>
        <color theme="1"/>
        <rFont val="Gotham-light"/>
      </rPr>
      <t>NF</t>
    </r>
  </si>
  <si>
    <t xml:space="preserve">   Late Night Fries served with tomato sauce</t>
  </si>
  <si>
    <t>Gluten/ wheat (pizza base) milk/cheese (mozzarella) pork (ham)</t>
  </si>
  <si>
    <t>TOTAL COST</t>
  </si>
  <si>
    <t>TOTAL INCLUDING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</si>
  <si>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</si>
  <si>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</si>
  <si>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</si>
  <si>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</si>
  <si>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</si>
  <si>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3 - 4</t>
  </si>
  <si>
    <t>Over dinner time</t>
  </si>
  <si>
    <t>5 - 7</t>
  </si>
  <si>
    <t>Over catered to be on the safe side</t>
  </si>
  <si>
    <t>8+</t>
  </si>
  <si>
    <r>
      <t xml:space="preserve">   Arancini (seasonal flavour changes)  (min 30) </t>
    </r>
    <r>
      <rPr>
        <b/>
        <sz val="12"/>
        <color theme="1"/>
        <rFont val="Gotham-light"/>
      </rPr>
      <t>NGA, NF</t>
    </r>
  </si>
  <si>
    <t>FULL GRAZING TABLE 1.6 X 0.8M</t>
  </si>
  <si>
    <t>Dairy (cheese), Gluten/wheat flour (bread/ crackers) nuts(cashews, pistachios, walnuts, almonds) Cured meats (pork)</t>
  </si>
  <si>
    <t>PIZZA - Half the Metre</t>
  </si>
  <si>
    <t>Gluten /wheat flour (bread) fish (Salmon) Dairy (cheese in pesto) Pine nuts) pesto) Dairy (Cream cheese)</t>
  </si>
  <si>
    <t xml:space="preserve">MAIN FOOD SERVICE CANAPES (min 30 per item) </t>
  </si>
  <si>
    <r>
      <t xml:space="preserve">   Pepperoni (18 smaller slices)</t>
    </r>
    <r>
      <rPr>
        <b/>
        <sz val="12"/>
        <color theme="1"/>
        <rFont val="Gotham-light"/>
      </rPr>
      <t xml:space="preserve"> NF</t>
    </r>
  </si>
  <si>
    <r>
      <t xml:space="preserve">   Ham, caramalised onion and rosemary (18smaller slices) </t>
    </r>
    <r>
      <rPr>
        <b/>
        <sz val="12"/>
        <color theme="1"/>
        <rFont val="Gotham-light"/>
      </rPr>
      <t>NF</t>
    </r>
  </si>
  <si>
    <r>
      <t xml:space="preserve">   Margarita  (18 smaller slices, for ease of eating when standing) </t>
    </r>
    <r>
      <rPr>
        <b/>
        <sz val="12"/>
        <color theme="1"/>
        <rFont val="Gotham-light"/>
      </rPr>
      <t>NF</t>
    </r>
  </si>
  <si>
    <t>Oyster Platter (cost per dozen, minimum of 5 dozen)</t>
  </si>
  <si>
    <t>Oven Baked Lemon Thyme Salmon Platter (18 Guests)</t>
  </si>
  <si>
    <t xml:space="preserve">Italian Meats, Cheese &amp; Crudite Platter (18 Guests) </t>
  </si>
  <si>
    <t>Gluten /wheat (crostini) dairy /milk (ricotta) nuts(pistachio)</t>
  </si>
  <si>
    <t>Nuts (peanuts)</t>
  </si>
  <si>
    <r>
      <t xml:space="preserve">Sesame seared tuna, brown rice sushi, wasabi mayo, avocado </t>
    </r>
    <r>
      <rPr>
        <b/>
        <sz val="12"/>
        <color theme="1"/>
        <rFont val="Gotham-light"/>
      </rPr>
      <t>NGA, DF, NF</t>
    </r>
  </si>
  <si>
    <t xml:space="preserve">Fish (Tuna) </t>
  </si>
  <si>
    <t xml:space="preserve">Gluten /wheat, egg </t>
  </si>
  <si>
    <t xml:space="preserve">Wheat/gluten (pearl cous cous) nut (pistachio) dairy ( feta) </t>
  </si>
  <si>
    <t>Wheat/gluten (pearl cous cous) nut (pistachio)</t>
  </si>
  <si>
    <t xml:space="preserve">Dairy (parmesan) egg yolk </t>
  </si>
  <si>
    <r>
      <t xml:space="preserve">Jaggery lime fried chicken, maple aioli, coriander dressing </t>
    </r>
    <r>
      <rPr>
        <b/>
        <sz val="12"/>
        <color theme="1"/>
        <rFont val="Gotham-light"/>
      </rPr>
      <t>NF,DF</t>
    </r>
  </si>
  <si>
    <t xml:space="preserve">Lamb kofta, pearl cous cous salad, tahini dressing </t>
  </si>
  <si>
    <t xml:space="preserve">Falafel, pearl cous cous salad, tahini dressing Vege or Vegan option available </t>
  </si>
  <si>
    <t xml:space="preserve">   Parmesan truffle fries with garlic aioli </t>
  </si>
  <si>
    <t xml:space="preserve">Cheeseboard (18 Guests) </t>
  </si>
  <si>
    <t xml:space="preserve">Italian Antipasto Platter (18 Guests) </t>
  </si>
  <si>
    <r>
      <t xml:space="preserve">Freshly made sushi rolls </t>
    </r>
    <r>
      <rPr>
        <b/>
        <sz val="12"/>
        <color theme="1"/>
        <rFont val="Gotham-light"/>
      </rPr>
      <t>NGA / NGA Soy</t>
    </r>
  </si>
  <si>
    <r>
      <t xml:space="preserve">Miso shiitake mushroom, avocado &amp; cashew Vietnamese rice paper rolls, lime dipping sauce </t>
    </r>
    <r>
      <rPr>
        <b/>
        <sz val="12"/>
        <color theme="1"/>
        <rFont val="Gotham-light"/>
      </rPr>
      <t>NGA, DF, V</t>
    </r>
  </si>
  <si>
    <r>
      <t xml:space="preserve">Courgette &amp; haloumi fritters, roasted garlic mascarpone, basil, slow roasted cherry tomato, artichoke </t>
    </r>
    <r>
      <rPr>
        <b/>
        <sz val="12"/>
        <color theme="1"/>
        <rFont val="Gotham-light"/>
      </rPr>
      <t>NF</t>
    </r>
  </si>
  <si>
    <t xml:space="preserve">Whipped ricotta and honey crostini, pomegranate, pistachio </t>
  </si>
  <si>
    <r>
      <t>Arancini (seasonal flavour changes)</t>
    </r>
    <r>
      <rPr>
        <b/>
        <sz val="12"/>
        <color theme="1"/>
        <rFont val="Gotham-light"/>
      </rPr>
      <t xml:space="preserve"> NGA</t>
    </r>
  </si>
  <si>
    <r>
      <t>Oaty cracker, goats cheese, caramelized pear, thyme</t>
    </r>
    <r>
      <rPr>
        <b/>
        <sz val="12"/>
        <color theme="1"/>
        <rFont val="Gotham-light"/>
      </rPr>
      <t xml:space="preserve"> NF</t>
    </r>
  </si>
  <si>
    <r>
      <t xml:space="preserve">Sage chicken, wrapped in prosciutto, truffle aioli </t>
    </r>
    <r>
      <rPr>
        <b/>
        <sz val="12"/>
        <color theme="1"/>
        <rFont val="Gotham-light"/>
      </rPr>
      <t>NGA, DF, NF</t>
    </r>
  </si>
  <si>
    <r>
      <t xml:space="preserve">Peanut chicken cakes with satay sauce </t>
    </r>
    <r>
      <rPr>
        <b/>
        <sz val="12"/>
        <color theme="1"/>
        <rFont val="Gotham-light"/>
      </rPr>
      <t>NGA, DF</t>
    </r>
  </si>
  <si>
    <r>
      <t xml:space="preserve">American cheeseburger sliders, VYC burger sauce, pickles </t>
    </r>
    <r>
      <rPr>
        <b/>
        <sz val="12"/>
        <color theme="1"/>
        <rFont val="Gotham-light"/>
      </rPr>
      <t>NF</t>
    </r>
  </si>
  <si>
    <r>
      <t xml:space="preserve">Crispy fried chicken sliders, spicy mayo, lettuce </t>
    </r>
    <r>
      <rPr>
        <b/>
        <sz val="12"/>
        <color theme="1"/>
        <rFont val="Gotham-light"/>
      </rPr>
      <t>NF</t>
    </r>
  </si>
  <si>
    <r>
      <t xml:space="preserve">Seared beef, horseradish, beetroot pickle, pea &amp; leek fritter </t>
    </r>
    <r>
      <rPr>
        <b/>
        <sz val="12"/>
        <color theme="1"/>
        <rFont val="Gotham-light"/>
      </rPr>
      <t>NF</t>
    </r>
  </si>
  <si>
    <r>
      <t xml:space="preserve">Chimichurri lamb fillet skewer, sundried tomato pesto </t>
    </r>
    <r>
      <rPr>
        <b/>
        <sz val="12"/>
        <color theme="1"/>
        <rFont val="Gotham-light"/>
      </rPr>
      <t>NGA</t>
    </r>
  </si>
  <si>
    <r>
      <t>Little beef pies with tomato relish</t>
    </r>
    <r>
      <rPr>
        <b/>
        <sz val="12"/>
        <color theme="1"/>
        <rFont val="Gotham-light"/>
      </rPr>
      <t xml:space="preserve"> NF</t>
    </r>
  </si>
  <si>
    <r>
      <t xml:space="preserve">Classic fish and chips served in individual boats </t>
    </r>
    <r>
      <rPr>
        <b/>
        <sz val="12"/>
        <color theme="1"/>
        <rFont val="Gotham-light"/>
      </rPr>
      <t>NF</t>
    </r>
  </si>
  <si>
    <r>
      <t xml:space="preserve">Fries served in individual cones </t>
    </r>
    <r>
      <rPr>
        <b/>
        <sz val="12"/>
        <color theme="1"/>
        <rFont val="Gotham-light"/>
      </rPr>
      <t>NGA, NF, DF</t>
    </r>
  </si>
  <si>
    <r>
      <t xml:space="preserve">Hot smoked salmon, pumpernickel, lemon ricotta, honeycomb </t>
    </r>
    <r>
      <rPr>
        <b/>
        <sz val="12"/>
        <color theme="1"/>
        <rFont val="Gotham-light"/>
      </rPr>
      <t xml:space="preserve">NF </t>
    </r>
  </si>
  <si>
    <r>
      <t xml:space="preserve">Mexican prawn, sweetcorn fritter, sour cream, guacamole </t>
    </r>
    <r>
      <rPr>
        <b/>
        <sz val="12"/>
        <color theme="1"/>
        <rFont val="Gotham-light"/>
      </rPr>
      <t>NGA, NF</t>
    </r>
  </si>
  <si>
    <r>
      <t xml:space="preserve">Margarita (18 smaller slices, for ease of eating when standing) </t>
    </r>
    <r>
      <rPr>
        <b/>
        <sz val="12"/>
        <color theme="1"/>
        <rFont val="Gotham-light"/>
      </rPr>
      <t>NF</t>
    </r>
  </si>
  <si>
    <r>
      <t xml:space="preserve">Pepperoni (18 smaller slices) </t>
    </r>
    <r>
      <rPr>
        <b/>
        <sz val="12"/>
        <color theme="1"/>
        <rFont val="Gotham-light"/>
      </rPr>
      <t>NF</t>
    </r>
  </si>
  <si>
    <r>
      <t xml:space="preserve">Ham, caramalised onion and rosemary (18 smaller slices) </t>
    </r>
    <r>
      <rPr>
        <b/>
        <sz val="12"/>
        <color theme="1"/>
        <rFont val="Gotham-light"/>
      </rPr>
      <t>NF</t>
    </r>
  </si>
  <si>
    <r>
      <t xml:space="preserve">Hawaiian (18 smaller slices) </t>
    </r>
    <r>
      <rPr>
        <b/>
        <sz val="12"/>
        <color theme="1"/>
        <rFont val="Gotham-light"/>
      </rPr>
      <t>NF</t>
    </r>
  </si>
  <si>
    <r>
      <t xml:space="preserve">Vegan Marinara (12 smaller slices) </t>
    </r>
    <r>
      <rPr>
        <b/>
        <sz val="12"/>
        <color theme="1"/>
        <rFont val="Gotham-light"/>
      </rPr>
      <t>DF,NF</t>
    </r>
  </si>
  <si>
    <r>
      <t xml:space="preserve">GF Margarita (12 smaller slices) </t>
    </r>
    <r>
      <rPr>
        <b/>
        <sz val="12"/>
        <color theme="1"/>
        <rFont val="Gotham-light"/>
      </rPr>
      <t>NGA</t>
    </r>
  </si>
  <si>
    <r>
      <t>Lemon curd meringue tarts</t>
    </r>
    <r>
      <rPr>
        <b/>
        <sz val="12"/>
        <color theme="1"/>
        <rFont val="Gotham-light"/>
      </rPr>
      <t xml:space="preserve"> NF</t>
    </r>
  </si>
  <si>
    <r>
      <t xml:space="preserve">Passionfruit curd babycakes, caramelized white chocolate buttercream, raspberries </t>
    </r>
    <r>
      <rPr>
        <b/>
        <sz val="12"/>
        <color theme="1"/>
        <rFont val="Gotham-light"/>
      </rPr>
      <t>NF</t>
    </r>
  </si>
  <si>
    <t>Coffee baby cakes, milk chocolate buttercream, salted caramel, praline</t>
  </si>
  <si>
    <t>WALK N FORK (min 10 per item)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</si>
</sst>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7">
    <font>
      <sz val="12"/>
      <color theme="1"/>
      <name val="Calibri"/>
      <scheme val="minor"/>
    </font>
    <font>
      <b/>
      <sz val="16"/>
      <color theme="1"/>
      <name val="Gotham-light"/>
    </font>
    <font>
      <sz val="12"/>
      <color theme="1"/>
      <name val="Gotham-light"/>
    </font>
    <font>
      <b/>
      <sz val="12"/>
      <color theme="1"/>
      <name val="Gotham-light"/>
    </font>
    <font>
      <b/>
      <u/>
      <sz val="12"/>
      <color theme="0"/>
      <name val="Gotham-light"/>
    </font>
    <font>
      <b/>
      <u/>
      <sz val="12"/>
      <color theme="1"/>
      <name val="Gotham-light"/>
    </font>
    <font>
      <b/>
      <u/>
      <sz val="12"/>
      <color theme="1"/>
      <name val="Gotham-light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4" fontId="2" fillId="0" borderId="0" xfId="0" applyNumberFormat="1" applyFont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2" fontId="2" fillId="0" borderId="5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4" fontId="2" fillId="0" borderId="8" xfId="0" quotePrefix="1" applyNumberFormat="1" applyFont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4850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63ACF87A-316E-1A47-B431-DF152E9C20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76000" y="0"/>
          <a:ext cx="1974850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D7334-A57C-D748-B21F-DA6ADC875742}">
  <sheetPr>
    <pageSetUpPr fitToPage="1"/>
  </sheetPr>
  <dimension ref="A1:Q1030"/>
  <sheetViews>
    <sheetView tabSelected="1" topLeftCell="A55" zoomScaleNormal="100" workbookViewId="0">
      <selection activeCell="D75" sqref="D75"/>
    </sheetView>
  </sheetViews>
  <sheetFormatPr baseColWidth="10" defaultColWidth="11.1640625" defaultRowHeight="15" customHeight="1"/>
  <cols>
    <col min="1" max="1" width="73.83203125" style="3" customWidth="1"/>
    <col min="2" max="2" width="10.83203125" style="3" customWidth="1"/>
    <col min="3" max="3" width="12.5" style="3" customWidth="1"/>
    <col min="4" max="4" width="14.83203125" style="3" customWidth="1"/>
    <col min="5" max="5" width="19.5" style="3" customWidth="1"/>
    <col min="6" max="6" width="34.83203125" style="3" customWidth="1"/>
    <col min="7" max="7" width="14.5" style="3" customWidth="1"/>
    <col min="8" max="17" width="11.1640625" style="3" customWidth="1"/>
    <col min="18" max="16384" width="11.1640625" style="3"/>
  </cols>
  <sheetData>
    <row r="1" spans="1:17" ht="22">
      <c r="A1" s="42"/>
      <c r="B1" s="43"/>
      <c r="C1" s="43"/>
      <c r="D1" s="43"/>
      <c r="E1" s="43"/>
      <c r="F1" s="43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42.75" customHeight="1">
      <c r="A2" s="44" t="s">
        <v>0</v>
      </c>
      <c r="B2" s="43"/>
      <c r="C2" s="43"/>
      <c r="D2" s="43"/>
      <c r="E2" s="43"/>
      <c r="F2" s="43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4.5" customHeight="1">
      <c r="A3" s="4"/>
      <c r="B3" s="45" t="s">
        <v>1</v>
      </c>
      <c r="C3" s="43"/>
      <c r="D3" s="43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4" customHeight="1">
      <c r="A4" s="6" t="s">
        <v>2</v>
      </c>
      <c r="B4" s="7"/>
      <c r="C4" s="8"/>
      <c r="D4" s="8"/>
      <c r="E4" s="9" t="s">
        <v>3</v>
      </c>
      <c r="F4" s="10" t="s">
        <v>4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64">
      <c r="A5" s="11" t="s">
        <v>90</v>
      </c>
      <c r="B5" s="12"/>
      <c r="C5" s="1">
        <f t="shared" ref="C5:C6" si="0">230/1.15</f>
        <v>200.00000000000003</v>
      </c>
      <c r="D5" s="2">
        <f t="shared" ref="D5:D10" si="1">C5*B5</f>
        <v>0</v>
      </c>
      <c r="E5" s="13">
        <f>(C5/3.7)*B5</f>
        <v>0</v>
      </c>
      <c r="F5" s="14" t="s">
        <v>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64">
      <c r="A6" s="11" t="s">
        <v>91</v>
      </c>
      <c r="B6" s="12"/>
      <c r="C6" s="1">
        <f t="shared" si="0"/>
        <v>200.00000000000003</v>
      </c>
      <c r="D6" s="2">
        <f t="shared" si="1"/>
        <v>0</v>
      </c>
      <c r="E6" s="13">
        <f>(C6/3.7)*B6</f>
        <v>0</v>
      </c>
      <c r="F6" s="14" t="s">
        <v>6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64">
      <c r="A7" s="11" t="s">
        <v>76</v>
      </c>
      <c r="B7" s="12"/>
      <c r="C7" s="1">
        <f>250/1.15</f>
        <v>217.39130434782609</v>
      </c>
      <c r="D7" s="2">
        <f t="shared" si="1"/>
        <v>0</v>
      </c>
      <c r="E7" s="13">
        <f>(C7/3.7)*B7</f>
        <v>0</v>
      </c>
      <c r="F7" s="14" t="s">
        <v>70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64">
      <c r="A8" s="15" t="s">
        <v>77</v>
      </c>
      <c r="B8" s="12"/>
      <c r="C8" s="1">
        <f>250/1.15</f>
        <v>217.39130434782609</v>
      </c>
      <c r="D8" s="2">
        <f t="shared" si="1"/>
        <v>0</v>
      </c>
      <c r="E8" s="13">
        <f>(C8/3.7)*B8</f>
        <v>0</v>
      </c>
      <c r="F8" s="14" t="s">
        <v>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6">
      <c r="A9" s="16" t="s">
        <v>75</v>
      </c>
      <c r="B9" s="12"/>
      <c r="C9" s="1">
        <f>75/1.15</f>
        <v>65.217391304347828</v>
      </c>
      <c r="D9" s="2">
        <f t="shared" si="1"/>
        <v>0</v>
      </c>
      <c r="E9" s="13">
        <f>B9*12</f>
        <v>0</v>
      </c>
      <c r="F9" s="14" t="s">
        <v>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">
      <c r="A10" s="11" t="s">
        <v>92</v>
      </c>
      <c r="B10" s="41"/>
      <c r="C10" s="1">
        <f>200/1.15</f>
        <v>173.91304347826087</v>
      </c>
      <c r="D10" s="2">
        <f t="shared" si="1"/>
        <v>0</v>
      </c>
      <c r="E10" s="13">
        <f>B10*47</f>
        <v>0</v>
      </c>
      <c r="F10" s="14" t="s">
        <v>8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6">
      <c r="A11" s="11"/>
      <c r="B11" s="17"/>
      <c r="C11" s="1"/>
      <c r="D11" s="2"/>
      <c r="E11" s="18"/>
      <c r="F11" s="1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6">
      <c r="A12" s="19" t="s">
        <v>71</v>
      </c>
      <c r="B12" s="17"/>
      <c r="C12" s="1"/>
      <c r="D12" s="2"/>
      <c r="E12" s="13"/>
      <c r="F12" s="1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32">
      <c r="A13" s="11" t="s">
        <v>93</v>
      </c>
      <c r="B13" s="12"/>
      <c r="C13" s="1">
        <f t="shared" ref="C13:C17" si="2">8.5/1.15</f>
        <v>7.3913043478260878</v>
      </c>
      <c r="D13" s="2">
        <f t="shared" ref="D13:D30" si="3">C13*B13</f>
        <v>0</v>
      </c>
      <c r="E13" s="13">
        <f t="shared" ref="E13:E20" si="4">B13</f>
        <v>0</v>
      </c>
      <c r="F13" s="14" t="s">
        <v>9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32">
      <c r="A14" s="11" t="s">
        <v>94</v>
      </c>
      <c r="B14" s="12"/>
      <c r="C14" s="1">
        <f t="shared" si="2"/>
        <v>7.3913043478260878</v>
      </c>
      <c r="D14" s="2">
        <f t="shared" si="3"/>
        <v>0</v>
      </c>
      <c r="E14" s="13">
        <f t="shared" si="4"/>
        <v>0</v>
      </c>
      <c r="F14" s="14" t="s">
        <v>10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32">
      <c r="A15" s="20" t="s">
        <v>95</v>
      </c>
      <c r="B15" s="12"/>
      <c r="C15" s="1">
        <f t="shared" si="2"/>
        <v>7.3913043478260878</v>
      </c>
      <c r="D15" s="2">
        <f t="shared" ref="D15" si="5">C15*B15</f>
        <v>0</v>
      </c>
      <c r="E15" s="13">
        <f t="shared" si="4"/>
        <v>0</v>
      </c>
      <c r="F15" s="14" t="s">
        <v>78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32">
      <c r="A16" s="11" t="s">
        <v>96</v>
      </c>
      <c r="B16" s="12"/>
      <c r="C16" s="1">
        <f t="shared" si="2"/>
        <v>7.3913043478260878</v>
      </c>
      <c r="D16" s="2">
        <f t="shared" si="3"/>
        <v>0</v>
      </c>
      <c r="E16" s="13">
        <f t="shared" si="4"/>
        <v>0</v>
      </c>
      <c r="F16" s="14" t="s">
        <v>11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32">
      <c r="A17" s="11" t="s">
        <v>97</v>
      </c>
      <c r="B17" s="12"/>
      <c r="C17" s="1">
        <f t="shared" si="2"/>
        <v>7.3913043478260878</v>
      </c>
      <c r="D17" s="2">
        <f t="shared" si="3"/>
        <v>0</v>
      </c>
      <c r="E17" s="13">
        <f t="shared" si="4"/>
        <v>0</v>
      </c>
      <c r="F17" s="14" t="s">
        <v>12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32">
      <c r="A18" s="20" t="s">
        <v>98</v>
      </c>
      <c r="B18" s="12"/>
      <c r="C18" s="1">
        <f>9.5/1.15</f>
        <v>8.2608695652173925</v>
      </c>
      <c r="D18" s="2">
        <f t="shared" si="3"/>
        <v>0</v>
      </c>
      <c r="E18" s="13">
        <f t="shared" si="4"/>
        <v>0</v>
      </c>
      <c r="F18" s="14" t="s">
        <v>13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6">
      <c r="A19" s="20" t="s">
        <v>99</v>
      </c>
      <c r="B19" s="12"/>
      <c r="C19" s="1">
        <f>9.5/1.15</f>
        <v>8.2608695652173925</v>
      </c>
      <c r="D19" s="2">
        <f t="shared" si="3"/>
        <v>0</v>
      </c>
      <c r="E19" s="13">
        <f t="shared" si="4"/>
        <v>0</v>
      </c>
      <c r="F19" s="14" t="s">
        <v>79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6">
      <c r="A20" s="20" t="s">
        <v>86</v>
      </c>
      <c r="B20" s="12"/>
      <c r="C20" s="1">
        <f>9.5/1.15</f>
        <v>8.2608695652173925</v>
      </c>
      <c r="D20" s="2">
        <f t="shared" si="3"/>
        <v>0</v>
      </c>
      <c r="E20" s="13">
        <f t="shared" si="4"/>
        <v>0</v>
      </c>
      <c r="F20" s="14" t="s">
        <v>82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48">
      <c r="A21" s="20" t="s">
        <v>100</v>
      </c>
      <c r="B21" s="12"/>
      <c r="C21" s="1">
        <f t="shared" ref="C21:C22" si="6">14/1.15</f>
        <v>12.173913043478262</v>
      </c>
      <c r="D21" s="2">
        <f t="shared" si="3"/>
        <v>0</v>
      </c>
      <c r="E21" s="18">
        <f>B21*1.5</f>
        <v>0</v>
      </c>
      <c r="F21" s="14" t="s">
        <v>14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32">
      <c r="A22" s="20" t="s">
        <v>101</v>
      </c>
      <c r="B22" s="12"/>
      <c r="C22" s="1">
        <f t="shared" si="6"/>
        <v>12.173913043478262</v>
      </c>
      <c r="D22" s="2">
        <f t="shared" si="3"/>
        <v>0</v>
      </c>
      <c r="E22" s="18">
        <f>B22*1.5</f>
        <v>0</v>
      </c>
      <c r="F22" s="14" t="s">
        <v>15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30" customHeight="1">
      <c r="A23" s="20" t="s">
        <v>102</v>
      </c>
      <c r="B23" s="12"/>
      <c r="C23" s="1">
        <f>9/1.15</f>
        <v>7.8260869565217401</v>
      </c>
      <c r="D23" s="2">
        <f t="shared" si="3"/>
        <v>0</v>
      </c>
      <c r="E23" s="13">
        <f>B23</f>
        <v>0</v>
      </c>
      <c r="F23" s="14" t="s">
        <v>16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32.25" customHeight="1">
      <c r="A24" s="20" t="s">
        <v>103</v>
      </c>
      <c r="B24" s="12"/>
      <c r="C24" s="1">
        <f>9.5/1.15</f>
        <v>8.2608695652173925</v>
      </c>
      <c r="D24" s="2">
        <f t="shared" si="3"/>
        <v>0</v>
      </c>
      <c r="E24" s="13">
        <f>B24</f>
        <v>0</v>
      </c>
      <c r="F24" s="14" t="s">
        <v>17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31.5" customHeight="1">
      <c r="A25" s="20" t="s">
        <v>104</v>
      </c>
      <c r="B25" s="12"/>
      <c r="C25" s="1">
        <f>8/1.15</f>
        <v>6.9565217391304355</v>
      </c>
      <c r="D25" s="2">
        <f t="shared" si="3"/>
        <v>0</v>
      </c>
      <c r="E25" s="13">
        <f>B25</f>
        <v>0</v>
      </c>
      <c r="F25" s="14" t="s">
        <v>18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23" customHeight="1">
      <c r="A26" s="11" t="s">
        <v>105</v>
      </c>
      <c r="B26" s="12"/>
      <c r="C26" s="1">
        <f>12/1.15</f>
        <v>10.434782608695652</v>
      </c>
      <c r="D26" s="2">
        <f t="shared" si="3"/>
        <v>0</v>
      </c>
      <c r="E26" s="18">
        <f>B26*1.5</f>
        <v>0</v>
      </c>
      <c r="F26" s="14" t="s">
        <v>19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23" customHeight="1">
      <c r="A27" s="11" t="s">
        <v>106</v>
      </c>
      <c r="B27" s="12"/>
      <c r="C27" s="1">
        <f>6/1.15</f>
        <v>5.2173913043478262</v>
      </c>
      <c r="D27" s="2">
        <f t="shared" si="3"/>
        <v>0</v>
      </c>
      <c r="E27" s="13">
        <f>B27</f>
        <v>0</v>
      </c>
      <c r="F27" s="1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35" customHeight="1">
      <c r="A28" s="21" t="s">
        <v>80</v>
      </c>
      <c r="B28" s="12"/>
      <c r="C28" s="1">
        <f t="shared" ref="C28:C30" si="7">9.5/1.15</f>
        <v>8.2608695652173925</v>
      </c>
      <c r="D28" s="2">
        <f t="shared" si="3"/>
        <v>0</v>
      </c>
      <c r="E28" s="13"/>
      <c r="F28" s="14" t="s">
        <v>81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39" customHeight="1">
      <c r="A29" s="11" t="s">
        <v>107</v>
      </c>
      <c r="B29" s="12"/>
      <c r="C29" s="1">
        <f t="shared" si="7"/>
        <v>8.2608695652173925</v>
      </c>
      <c r="D29" s="2">
        <f t="shared" si="3"/>
        <v>0</v>
      </c>
      <c r="E29" s="13">
        <f>B29</f>
        <v>0</v>
      </c>
      <c r="F29" s="14" t="s">
        <v>20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32.25" customHeight="1">
      <c r="A30" s="11" t="s">
        <v>108</v>
      </c>
      <c r="B30" s="12"/>
      <c r="C30" s="1">
        <f t="shared" si="7"/>
        <v>8.2608695652173925</v>
      </c>
      <c r="D30" s="2">
        <f t="shared" si="3"/>
        <v>0</v>
      </c>
      <c r="E30" s="13">
        <f>B30</f>
        <v>0</v>
      </c>
      <c r="F30" s="14" t="s">
        <v>21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5.75" customHeight="1">
      <c r="A31" s="11"/>
      <c r="B31" s="17"/>
      <c r="C31" s="4"/>
      <c r="D31" s="22"/>
      <c r="E31" s="13"/>
      <c r="F31" s="1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6">
      <c r="A32" s="23" t="s">
        <v>118</v>
      </c>
      <c r="B32" s="24"/>
      <c r="C32" s="1"/>
      <c r="D32" s="2"/>
      <c r="E32" s="13"/>
      <c r="F32" s="1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40.5" customHeight="1">
      <c r="A33" s="11" t="s">
        <v>22</v>
      </c>
      <c r="B33" s="12"/>
      <c r="C33" s="1">
        <f>21/1.15</f>
        <v>18.260869565217394</v>
      </c>
      <c r="D33" s="2">
        <f t="shared" ref="D33:D41" si="8">C33*B33</f>
        <v>0</v>
      </c>
      <c r="E33" s="13">
        <f>B33*3</f>
        <v>0</v>
      </c>
      <c r="F33" s="14" t="s">
        <v>23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32">
      <c r="A34" s="11" t="s">
        <v>24</v>
      </c>
      <c r="B34" s="12"/>
      <c r="C34" s="1">
        <f>14/1.15</f>
        <v>12.173913043478262</v>
      </c>
      <c r="D34" s="2">
        <f t="shared" si="8"/>
        <v>0</v>
      </c>
      <c r="E34" s="13">
        <f>B34*3</f>
        <v>0</v>
      </c>
      <c r="F34" s="14" t="s">
        <v>25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41.25" customHeight="1">
      <c r="A35" s="11" t="s">
        <v>26</v>
      </c>
      <c r="B35" s="12"/>
      <c r="C35" s="1">
        <f t="shared" ref="C35:C36" si="9">17/1.15</f>
        <v>14.782608695652176</v>
      </c>
      <c r="D35" s="2">
        <f t="shared" si="8"/>
        <v>0</v>
      </c>
      <c r="E35" s="13">
        <f>B35*3</f>
        <v>0</v>
      </c>
      <c r="F35" s="14" t="s">
        <v>27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48">
      <c r="A36" s="11" t="s">
        <v>28</v>
      </c>
      <c r="B36" s="12"/>
      <c r="C36" s="1">
        <f t="shared" si="9"/>
        <v>14.782608695652176</v>
      </c>
      <c r="D36" s="2">
        <f t="shared" si="8"/>
        <v>0</v>
      </c>
      <c r="E36" s="13">
        <f>B36*2</f>
        <v>0</v>
      </c>
      <c r="F36" s="14" t="s">
        <v>29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6">
      <c r="A37" s="11" t="s">
        <v>30</v>
      </c>
      <c r="B37" s="12"/>
      <c r="C37" s="1">
        <f>18/1.15</f>
        <v>15.65217391304348</v>
      </c>
      <c r="D37" s="2">
        <f t="shared" si="8"/>
        <v>0</v>
      </c>
      <c r="E37" s="13">
        <f>B37*3</f>
        <v>0</v>
      </c>
      <c r="F37" s="14" t="s">
        <v>31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32">
      <c r="A38" s="11" t="s">
        <v>32</v>
      </c>
      <c r="B38" s="12"/>
      <c r="C38" s="1">
        <f>14/1.15</f>
        <v>12.173913043478262</v>
      </c>
      <c r="D38" s="2">
        <f t="shared" si="8"/>
        <v>0</v>
      </c>
      <c r="E38" s="13">
        <f>B38*3</f>
        <v>0</v>
      </c>
      <c r="F38" s="14" t="s">
        <v>33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48">
      <c r="A39" s="25" t="s">
        <v>34</v>
      </c>
      <c r="B39" s="12"/>
      <c r="C39" s="1">
        <f>17/1.15</f>
        <v>14.782608695652176</v>
      </c>
      <c r="D39" s="2">
        <f t="shared" si="8"/>
        <v>0</v>
      </c>
      <c r="E39" s="13">
        <f>B39*3</f>
        <v>0</v>
      </c>
      <c r="F39" s="14" t="s">
        <v>35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32">
      <c r="A40" s="11" t="s">
        <v>88</v>
      </c>
      <c r="B40" s="12"/>
      <c r="C40" s="1">
        <f>15/1.15</f>
        <v>13.043478260869566</v>
      </c>
      <c r="D40" s="2">
        <f t="shared" si="8"/>
        <v>0</v>
      </c>
      <c r="E40" s="13">
        <f>B40*3</f>
        <v>0</v>
      </c>
      <c r="F40" s="14" t="s">
        <v>84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32">
      <c r="A41" s="11" t="s">
        <v>87</v>
      </c>
      <c r="B41" s="12"/>
      <c r="C41" s="1">
        <f>18/1.15</f>
        <v>15.65217391304348</v>
      </c>
      <c r="D41" s="2">
        <f t="shared" si="8"/>
        <v>0</v>
      </c>
      <c r="E41" s="13">
        <f>B41*3</f>
        <v>0</v>
      </c>
      <c r="F41" s="14" t="s">
        <v>83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5.75" customHeight="1">
      <c r="A42" s="11"/>
      <c r="B42" s="17"/>
      <c r="C42" s="4"/>
      <c r="D42" s="22"/>
      <c r="E42" s="13"/>
      <c r="F42" s="1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5.75" customHeight="1">
      <c r="A43" s="23" t="s">
        <v>69</v>
      </c>
      <c r="B43" s="17"/>
      <c r="C43" s="1"/>
      <c r="D43" s="2"/>
      <c r="E43" s="13"/>
      <c r="F43" s="1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29.25" customHeight="1">
      <c r="A44" s="11" t="s">
        <v>109</v>
      </c>
      <c r="B44" s="12">
        <v>2</v>
      </c>
      <c r="C44" s="1">
        <f>55/1.15</f>
        <v>47.826086956521742</v>
      </c>
      <c r="D44" s="2">
        <f t="shared" ref="D44:D49" si="10">C44*B44</f>
        <v>95.652173913043484</v>
      </c>
      <c r="E44" s="13">
        <f>B44*18</f>
        <v>36</v>
      </c>
      <c r="F44" s="14" t="s">
        <v>36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30.75" customHeight="1">
      <c r="A45" s="11" t="s">
        <v>110</v>
      </c>
      <c r="B45" s="12">
        <v>3</v>
      </c>
      <c r="C45" s="1">
        <f>55/1.15</f>
        <v>47.826086956521742</v>
      </c>
      <c r="D45" s="2">
        <f t="shared" si="10"/>
        <v>143.47826086956522</v>
      </c>
      <c r="E45" s="13">
        <f>B45*18</f>
        <v>54</v>
      </c>
      <c r="F45" s="14" t="s">
        <v>37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2.25" customHeight="1">
      <c r="A46" s="11" t="s">
        <v>111</v>
      </c>
      <c r="B46" s="12">
        <v>3</v>
      </c>
      <c r="C46" s="1">
        <f>60/1.15</f>
        <v>52.173913043478265</v>
      </c>
      <c r="D46" s="2">
        <f t="shared" si="10"/>
        <v>156.52173913043481</v>
      </c>
      <c r="E46" s="13">
        <f>B46*18</f>
        <v>54</v>
      </c>
      <c r="F46" s="14" t="s">
        <v>38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2.25" customHeight="1">
      <c r="A47" s="11" t="s">
        <v>112</v>
      </c>
      <c r="B47" s="12">
        <v>2</v>
      </c>
      <c r="C47" s="1">
        <f>55/1.15</f>
        <v>47.826086956521742</v>
      </c>
      <c r="D47" s="2">
        <f t="shared" si="10"/>
        <v>95.652173913043484</v>
      </c>
      <c r="E47" s="13">
        <f>B47*18</f>
        <v>36</v>
      </c>
      <c r="F47" s="14" t="s">
        <v>38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.75" customHeight="1">
      <c r="A48" s="11" t="s">
        <v>113</v>
      </c>
      <c r="B48" s="12">
        <v>1</v>
      </c>
      <c r="C48" s="1">
        <f>35/1.15</f>
        <v>30.434782608695656</v>
      </c>
      <c r="D48" s="2">
        <f t="shared" si="10"/>
        <v>30.434782608695656</v>
      </c>
      <c r="E48" s="13">
        <f>B48*12</f>
        <v>12</v>
      </c>
      <c r="F48" s="14" t="s">
        <v>40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5.75" customHeight="1">
      <c r="A49" s="11" t="s">
        <v>114</v>
      </c>
      <c r="B49" s="12">
        <v>1</v>
      </c>
      <c r="C49" s="1">
        <f>40/1.15</f>
        <v>34.782608695652179</v>
      </c>
      <c r="D49" s="2">
        <f t="shared" si="10"/>
        <v>34.782608695652179</v>
      </c>
      <c r="E49" s="13">
        <f>B49*12</f>
        <v>12</v>
      </c>
      <c r="F49" s="14" t="s">
        <v>41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 customHeight="1">
      <c r="A50" s="11"/>
      <c r="B50" s="4"/>
      <c r="C50" s="4"/>
      <c r="D50" s="22"/>
      <c r="E50" s="13"/>
      <c r="F50" s="1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customHeight="1">
      <c r="A51" s="23" t="s">
        <v>42</v>
      </c>
      <c r="B51" s="17"/>
      <c r="C51" s="1"/>
      <c r="D51" s="2"/>
      <c r="E51" s="13"/>
      <c r="F51" s="1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53.25" customHeight="1">
      <c r="A52" s="25" t="s">
        <v>43</v>
      </c>
      <c r="B52" s="12"/>
      <c r="C52" s="1">
        <f>25/1.15</f>
        <v>21.739130434782609</v>
      </c>
      <c r="D52" s="2">
        <f t="shared" ref="D52:D55" si="11">C52*B52</f>
        <v>0</v>
      </c>
      <c r="E52" s="13">
        <f>B52*6</f>
        <v>0</v>
      </c>
      <c r="F52" s="14" t="s">
        <v>44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59.25" customHeight="1">
      <c r="A53" s="11" t="s">
        <v>45</v>
      </c>
      <c r="B53" s="12"/>
      <c r="C53" s="1">
        <f>35/1.15</f>
        <v>30.434782608695656</v>
      </c>
      <c r="D53" s="2">
        <f t="shared" si="11"/>
        <v>0</v>
      </c>
      <c r="E53" s="13">
        <f>B53*6</f>
        <v>0</v>
      </c>
      <c r="F53" s="14" t="s">
        <v>44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customHeight="1">
      <c r="A54" s="11"/>
      <c r="B54" s="1"/>
      <c r="C54" s="1"/>
      <c r="D54" s="2"/>
      <c r="E54" s="13"/>
      <c r="F54" s="1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72" customHeight="1">
      <c r="A55" s="26" t="s">
        <v>67</v>
      </c>
      <c r="B55" s="12"/>
      <c r="C55" s="1">
        <f>1500/1.15</f>
        <v>1304.3478260869567</v>
      </c>
      <c r="D55" s="2">
        <f t="shared" si="11"/>
        <v>0</v>
      </c>
      <c r="E55" s="13">
        <f>(C55/3.7)*B55</f>
        <v>0</v>
      </c>
      <c r="F55" s="14" t="s">
        <v>68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customHeight="1">
      <c r="A56" s="21"/>
      <c r="B56" s="1"/>
      <c r="C56" s="1"/>
      <c r="D56" s="2"/>
      <c r="E56" s="13"/>
      <c r="F56" s="1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customHeight="1">
      <c r="A57" s="23" t="s">
        <v>46</v>
      </c>
      <c r="B57" s="17"/>
      <c r="C57" s="4"/>
      <c r="D57" s="22"/>
      <c r="E57" s="13"/>
      <c r="F57" s="1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30.75" customHeight="1">
      <c r="A58" s="11" t="s">
        <v>115</v>
      </c>
      <c r="B58" s="12"/>
      <c r="C58" s="1">
        <f t="shared" ref="C58:C60" si="12">9/1.15</f>
        <v>7.8260869565217401</v>
      </c>
      <c r="D58" s="2">
        <f t="shared" ref="D58:D60" si="13">C58*B58</f>
        <v>0</v>
      </c>
      <c r="E58" s="13">
        <f>B58</f>
        <v>0</v>
      </c>
      <c r="F58" s="14" t="s">
        <v>47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32.25" customHeight="1">
      <c r="A59" s="11" t="s">
        <v>116</v>
      </c>
      <c r="B59" s="12"/>
      <c r="C59" s="1">
        <f t="shared" si="12"/>
        <v>7.8260869565217401</v>
      </c>
      <c r="D59" s="2">
        <f t="shared" si="13"/>
        <v>0</v>
      </c>
      <c r="E59" s="13">
        <f>B59</f>
        <v>0</v>
      </c>
      <c r="F59" s="14" t="s">
        <v>48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31.5" customHeight="1">
      <c r="A60" s="11" t="s">
        <v>117</v>
      </c>
      <c r="B60" s="12"/>
      <c r="C60" s="1">
        <f t="shared" si="12"/>
        <v>7.8260869565217401</v>
      </c>
      <c r="D60" s="2">
        <f t="shared" si="13"/>
        <v>0</v>
      </c>
      <c r="E60" s="13">
        <f>B60</f>
        <v>0</v>
      </c>
      <c r="F60" s="14" t="s">
        <v>49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.75" customHeight="1">
      <c r="A61" s="11"/>
      <c r="B61" s="17"/>
      <c r="C61" s="4"/>
      <c r="D61" s="22"/>
      <c r="E61" s="13"/>
      <c r="F61" s="1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5.75" customHeight="1">
      <c r="A62" s="6" t="s">
        <v>50</v>
      </c>
      <c r="B62" s="17"/>
      <c r="C62" s="4"/>
      <c r="D62" s="22"/>
      <c r="E62" s="13"/>
      <c r="F62" s="1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.75" customHeight="1">
      <c r="A63" s="11" t="s">
        <v>51</v>
      </c>
      <c r="B63" s="12"/>
      <c r="C63" s="1">
        <f>12/1.15</f>
        <v>10.434782608695652</v>
      </c>
      <c r="D63" s="2">
        <f t="shared" ref="D63:D70" si="14">C63*B63</f>
        <v>0</v>
      </c>
      <c r="E63" s="18">
        <f>B63*1.5</f>
        <v>0</v>
      </c>
      <c r="F63" s="27" t="s">
        <v>19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5.75" customHeight="1">
      <c r="A64" s="11" t="s">
        <v>52</v>
      </c>
      <c r="B64" s="12"/>
      <c r="C64" s="1">
        <f>15/1.15</f>
        <v>13.043478260869566</v>
      </c>
      <c r="D64" s="2">
        <f t="shared" si="14"/>
        <v>0</v>
      </c>
      <c r="E64" s="13">
        <f>B64*4</f>
        <v>0</v>
      </c>
      <c r="F64" s="1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25" customHeight="1">
      <c r="A65" s="21" t="s">
        <v>89</v>
      </c>
      <c r="B65" s="12">
        <v>4</v>
      </c>
      <c r="C65" s="1">
        <f>17/1.15</f>
        <v>14.782608695652176</v>
      </c>
      <c r="D65" s="2">
        <f t="shared" si="14"/>
        <v>59.130434782608702</v>
      </c>
      <c r="E65" s="13">
        <f>B65*4</f>
        <v>16</v>
      </c>
      <c r="F65" s="14" t="s">
        <v>85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32">
      <c r="A66" s="11" t="s">
        <v>66</v>
      </c>
      <c r="B66" s="12"/>
      <c r="C66" s="1">
        <f>8.5/1.15</f>
        <v>7.3913043478260878</v>
      </c>
      <c r="D66" s="2">
        <f t="shared" si="14"/>
        <v>0</v>
      </c>
      <c r="E66" s="13">
        <f t="shared" ref="E66" si="15">B66</f>
        <v>0</v>
      </c>
      <c r="F66" s="14" t="s">
        <v>11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35.25" customHeight="1">
      <c r="A67" s="11" t="s">
        <v>74</v>
      </c>
      <c r="B67" s="12"/>
      <c r="C67" s="1">
        <f>55/1.15</f>
        <v>47.826086956521742</v>
      </c>
      <c r="D67" s="2">
        <f t="shared" si="14"/>
        <v>0</v>
      </c>
      <c r="E67" s="13">
        <f t="shared" ref="E67:E70" si="16">B67*36</f>
        <v>0</v>
      </c>
      <c r="F67" s="14" t="s">
        <v>36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33" customHeight="1">
      <c r="A68" s="11" t="s">
        <v>72</v>
      </c>
      <c r="B68" s="12"/>
      <c r="C68" s="1">
        <f>55/1.15</f>
        <v>47.826086956521742</v>
      </c>
      <c r="D68" s="2">
        <f t="shared" si="14"/>
        <v>0</v>
      </c>
      <c r="E68" s="13">
        <f t="shared" si="16"/>
        <v>0</v>
      </c>
      <c r="F68" s="14" t="s">
        <v>37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49.5" customHeight="1">
      <c r="A69" s="11" t="s">
        <v>73</v>
      </c>
      <c r="B69" s="12"/>
      <c r="C69" s="1">
        <f>60/1.15</f>
        <v>52.173913043478265</v>
      </c>
      <c r="D69" s="2">
        <f t="shared" si="14"/>
        <v>0</v>
      </c>
      <c r="E69" s="13">
        <f t="shared" si="16"/>
        <v>0</v>
      </c>
      <c r="F69" s="14" t="s">
        <v>53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30" customHeight="1">
      <c r="A70" s="11" t="s">
        <v>39</v>
      </c>
      <c r="B70" s="12"/>
      <c r="C70" s="1">
        <f>55/1.15</f>
        <v>47.826086956521742</v>
      </c>
      <c r="D70" s="2">
        <f t="shared" si="14"/>
        <v>0</v>
      </c>
      <c r="E70" s="13">
        <f t="shared" si="16"/>
        <v>0</v>
      </c>
      <c r="F70" s="14" t="s">
        <v>53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5.75" customHeight="1">
      <c r="A71" s="11"/>
      <c r="B71" s="17"/>
      <c r="C71" s="4"/>
      <c r="D71" s="22"/>
      <c r="E71" s="13"/>
      <c r="F71" s="1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5.75" customHeight="1">
      <c r="A72" s="11" t="s">
        <v>54</v>
      </c>
      <c r="B72" s="17"/>
      <c r="C72" s="4"/>
      <c r="D72" s="28">
        <f>SUM(D5:D70)</f>
        <v>615.6521739130435</v>
      </c>
      <c r="E72" s="13"/>
      <c r="F72" s="1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5.75" customHeight="1">
      <c r="A73" s="11" t="s">
        <v>55</v>
      </c>
      <c r="B73" s="17"/>
      <c r="C73" s="4"/>
      <c r="D73" s="2">
        <f>D72*1.15</f>
        <v>708</v>
      </c>
      <c r="E73" s="13"/>
      <c r="F73" s="1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.75" customHeight="1">
      <c r="A74" s="29"/>
      <c r="B74" s="30"/>
      <c r="C74" s="31"/>
      <c r="D74" s="31"/>
      <c r="E74" s="32"/>
      <c r="F74" s="3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5.75" customHeight="1">
      <c r="A75" s="34" t="s">
        <v>56</v>
      </c>
      <c r="B75" s="17"/>
      <c r="C75" s="4"/>
      <c r="D75" s="4"/>
      <c r="E75" s="35">
        <f>SUM(E5:E60)</f>
        <v>204</v>
      </c>
      <c r="F75" s="3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5.75" customHeight="1">
      <c r="A76" s="34" t="s">
        <v>57</v>
      </c>
      <c r="B76" s="12">
        <v>45</v>
      </c>
      <c r="C76" s="4"/>
      <c r="D76" s="4"/>
      <c r="E76" s="35"/>
      <c r="F76" s="3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5.75" customHeight="1">
      <c r="A77" s="34" t="s">
        <v>58</v>
      </c>
      <c r="B77" s="17"/>
      <c r="C77" s="4"/>
      <c r="D77" s="4"/>
      <c r="E77" s="38">
        <f>E75/B76</f>
        <v>4.5333333333333332</v>
      </c>
      <c r="F77" s="39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5.75" customHeight="1">
      <c r="A78" s="11"/>
      <c r="B78" s="17"/>
      <c r="C78" s="4"/>
      <c r="D78" s="4"/>
      <c r="E78" s="14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5.75" customHeight="1">
      <c r="A79" s="34" t="s">
        <v>59</v>
      </c>
      <c r="B79" s="17"/>
      <c r="C79" s="4"/>
      <c r="D79" s="4"/>
      <c r="E79" s="14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5.75" customHeight="1">
      <c r="A80" s="11" t="s">
        <v>60</v>
      </c>
      <c r="B80" s="17"/>
      <c r="C80" s="4"/>
      <c r="D80" s="4"/>
      <c r="E80" s="40" t="s">
        <v>61</v>
      </c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5.75" customHeight="1">
      <c r="A81" s="11" t="s">
        <v>62</v>
      </c>
      <c r="B81" s="17"/>
      <c r="C81" s="4"/>
      <c r="D81" s="4"/>
      <c r="E81" s="40" t="s">
        <v>63</v>
      </c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5.75" customHeight="1">
      <c r="A82" s="11" t="s">
        <v>64</v>
      </c>
      <c r="B82" s="17"/>
      <c r="C82" s="4"/>
      <c r="D82" s="4"/>
      <c r="E82" s="14" t="s">
        <v>65</v>
      </c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5.75" customHeight="1">
      <c r="A83" s="29"/>
      <c r="B83" s="30"/>
      <c r="C83" s="31"/>
      <c r="D83" s="31"/>
      <c r="E83" s="33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5.75" customHeight="1">
      <c r="A84" s="4"/>
      <c r="B84" s="17"/>
      <c r="C84" s="4"/>
      <c r="D84" s="4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5.75" customHeight="1">
      <c r="A85" s="4"/>
      <c r="B85" s="17"/>
      <c r="C85" s="4"/>
      <c r="D85" s="4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15.75" customHeight="1">
      <c r="A86" s="4"/>
      <c r="B86" s="17"/>
      <c r="C86" s="4"/>
      <c r="D86" s="4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5.75" customHeight="1">
      <c r="A87" s="4"/>
      <c r="B87" s="17"/>
      <c r="C87" s="4"/>
      <c r="D87" s="4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5.75" customHeight="1">
      <c r="A88" s="4"/>
      <c r="B88" s="17"/>
      <c r="C88" s="4"/>
      <c r="D88" s="4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5.75" customHeight="1">
      <c r="A89" s="4"/>
      <c r="B89" s="17"/>
      <c r="C89" s="4"/>
      <c r="D89" s="4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5.75" customHeight="1">
      <c r="A90" s="4"/>
      <c r="B90" s="17"/>
      <c r="C90" s="4"/>
      <c r="D90" s="4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5.75" customHeight="1">
      <c r="A91" s="4"/>
      <c r="B91" s="17"/>
      <c r="C91" s="4"/>
      <c r="D91" s="4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5.75" customHeight="1">
      <c r="A92" s="4"/>
      <c r="B92" s="17"/>
      <c r="C92" s="4"/>
      <c r="D92" s="4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5.75" customHeight="1">
      <c r="A93" s="4"/>
      <c r="B93" s="17"/>
      <c r="C93" s="4"/>
      <c r="D93" s="4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5.75" customHeight="1">
      <c r="A94" s="4"/>
      <c r="B94" s="17"/>
      <c r="C94" s="4"/>
      <c r="D94" s="4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5.75" customHeight="1">
      <c r="A95" s="4"/>
      <c r="B95" s="17"/>
      <c r="C95" s="4"/>
      <c r="D95" s="4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5.75" customHeight="1">
      <c r="A96" s="4"/>
      <c r="B96" s="17"/>
      <c r="C96" s="4"/>
      <c r="D96" s="4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5.75" customHeight="1">
      <c r="A97" s="4"/>
      <c r="B97" s="17"/>
      <c r="C97" s="4"/>
      <c r="D97" s="4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5.75" customHeight="1">
      <c r="A98" s="4"/>
      <c r="B98" s="17"/>
      <c r="C98" s="4"/>
      <c r="D98" s="4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5.75" customHeight="1">
      <c r="A99" s="4"/>
      <c r="B99" s="17"/>
      <c r="C99" s="4"/>
      <c r="D99" s="4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5.75" customHeight="1">
      <c r="A100" s="4"/>
      <c r="B100" s="17"/>
      <c r="C100" s="4"/>
      <c r="D100" s="4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5.75" customHeight="1">
      <c r="A101" s="4"/>
      <c r="B101" s="17"/>
      <c r="C101" s="4"/>
      <c r="D101" s="4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5.75" customHeight="1">
      <c r="A102" s="4"/>
      <c r="B102" s="17"/>
      <c r="C102" s="4"/>
      <c r="D102" s="4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5.75" customHeight="1">
      <c r="A103" s="4"/>
      <c r="B103" s="17"/>
      <c r="C103" s="4"/>
      <c r="D103" s="4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5.75" customHeight="1">
      <c r="A104" s="4"/>
      <c r="B104" s="17"/>
      <c r="C104" s="4"/>
      <c r="D104" s="4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5.75" customHeight="1">
      <c r="A105" s="4"/>
      <c r="B105" s="17"/>
      <c r="C105" s="4"/>
      <c r="D105" s="4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5.75" customHeight="1">
      <c r="A106" s="4"/>
      <c r="B106" s="17"/>
      <c r="C106" s="4"/>
      <c r="D106" s="4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5.75" customHeight="1">
      <c r="A107" s="4"/>
      <c r="B107" s="17"/>
      <c r="C107" s="4"/>
      <c r="D107" s="4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5.75" customHeight="1">
      <c r="A108" s="4"/>
      <c r="B108" s="17"/>
      <c r="C108" s="4"/>
      <c r="D108" s="4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5.75" customHeight="1">
      <c r="A109" s="4"/>
      <c r="B109" s="17"/>
      <c r="C109" s="4"/>
      <c r="D109" s="4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5.75" customHeight="1">
      <c r="A110" s="4"/>
      <c r="B110" s="17"/>
      <c r="C110" s="4"/>
      <c r="D110" s="4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5.75" customHeight="1">
      <c r="A111" s="4"/>
      <c r="B111" s="17"/>
      <c r="C111" s="4"/>
      <c r="D111" s="4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5.75" customHeight="1">
      <c r="A112" s="4"/>
      <c r="B112" s="17"/>
      <c r="C112" s="4"/>
      <c r="D112" s="4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5.75" customHeight="1">
      <c r="A113" s="4"/>
      <c r="B113" s="17"/>
      <c r="C113" s="4"/>
      <c r="D113" s="4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5.75" customHeight="1">
      <c r="A114" s="4"/>
      <c r="B114" s="17"/>
      <c r="C114" s="4"/>
      <c r="D114" s="4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5.75" customHeight="1">
      <c r="A115" s="4"/>
      <c r="B115" s="17"/>
      <c r="C115" s="4"/>
      <c r="D115" s="4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5.75" customHeight="1">
      <c r="A116" s="4"/>
      <c r="B116" s="17"/>
      <c r="C116" s="4"/>
      <c r="D116" s="4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5.75" customHeight="1">
      <c r="A117" s="4"/>
      <c r="B117" s="17"/>
      <c r="C117" s="4"/>
      <c r="D117" s="4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5.75" customHeight="1">
      <c r="A118" s="4"/>
      <c r="B118" s="17"/>
      <c r="C118" s="4"/>
      <c r="D118" s="4"/>
      <c r="E118" s="5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5.75" customHeight="1">
      <c r="A119" s="4"/>
      <c r="B119" s="17"/>
      <c r="C119" s="4"/>
      <c r="D119" s="4"/>
      <c r="E119" s="5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5.75" customHeight="1">
      <c r="A120" s="4"/>
      <c r="B120" s="17"/>
      <c r="C120" s="4"/>
      <c r="D120" s="4"/>
      <c r="E120" s="5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5.75" customHeight="1">
      <c r="A121" s="4"/>
      <c r="B121" s="17"/>
      <c r="C121" s="4"/>
      <c r="D121" s="4"/>
      <c r="E121" s="5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5.75" customHeight="1">
      <c r="A122" s="4"/>
      <c r="B122" s="17"/>
      <c r="C122" s="4"/>
      <c r="D122" s="4"/>
      <c r="E122" s="5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5.75" customHeight="1">
      <c r="A123" s="4"/>
      <c r="B123" s="17"/>
      <c r="C123" s="4"/>
      <c r="D123" s="4"/>
      <c r="E123" s="5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5.75" customHeight="1">
      <c r="A124" s="4"/>
      <c r="B124" s="17"/>
      <c r="C124" s="4"/>
      <c r="D124" s="4"/>
      <c r="E124" s="5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5.75" customHeight="1">
      <c r="A125" s="4"/>
      <c r="B125" s="17"/>
      <c r="C125" s="4"/>
      <c r="D125" s="4"/>
      <c r="E125" s="5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5.75" customHeight="1">
      <c r="A126" s="4"/>
      <c r="B126" s="17"/>
      <c r="C126" s="4"/>
      <c r="D126" s="4"/>
      <c r="E126" s="5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5.75" customHeight="1">
      <c r="A127" s="4"/>
      <c r="B127" s="17"/>
      <c r="C127" s="4"/>
      <c r="D127" s="4"/>
      <c r="E127" s="5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5.75" customHeight="1">
      <c r="A128" s="4"/>
      <c r="B128" s="17"/>
      <c r="C128" s="4"/>
      <c r="D128" s="4"/>
      <c r="E128" s="5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15.75" customHeight="1">
      <c r="A129" s="4"/>
      <c r="B129" s="17"/>
      <c r="C129" s="4"/>
      <c r="D129" s="4"/>
      <c r="E129" s="5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15.75" customHeight="1">
      <c r="A130" s="4"/>
      <c r="B130" s="17"/>
      <c r="C130" s="4"/>
      <c r="D130" s="4"/>
      <c r="E130" s="5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5.75" customHeight="1">
      <c r="A131" s="4"/>
      <c r="B131" s="17"/>
      <c r="C131" s="4"/>
      <c r="D131" s="4"/>
      <c r="E131" s="5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15.75" customHeight="1">
      <c r="A132" s="4"/>
      <c r="B132" s="17"/>
      <c r="C132" s="4"/>
      <c r="D132" s="4"/>
      <c r="E132" s="5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15.75" customHeight="1">
      <c r="A133" s="4"/>
      <c r="B133" s="17"/>
      <c r="C133" s="4"/>
      <c r="D133" s="4"/>
      <c r="E133" s="5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ht="15.75" customHeight="1">
      <c r="A134" s="4"/>
      <c r="B134" s="17"/>
      <c r="C134" s="4"/>
      <c r="D134" s="4"/>
      <c r="E134" s="5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5.75" customHeight="1">
      <c r="A135" s="4"/>
      <c r="B135" s="17"/>
      <c r="C135" s="4"/>
      <c r="D135" s="4"/>
      <c r="E135" s="5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5.75" customHeight="1">
      <c r="A136" s="4"/>
      <c r="B136" s="17"/>
      <c r="C136" s="4"/>
      <c r="D136" s="4"/>
      <c r="E136" s="5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5.75" customHeight="1">
      <c r="A137" s="4"/>
      <c r="B137" s="17"/>
      <c r="C137" s="4"/>
      <c r="D137" s="4"/>
      <c r="E137" s="5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5.75" customHeight="1">
      <c r="A138" s="4"/>
      <c r="B138" s="17"/>
      <c r="C138" s="4"/>
      <c r="D138" s="4"/>
      <c r="E138" s="5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5.75" customHeight="1">
      <c r="A139" s="4"/>
      <c r="B139" s="17"/>
      <c r="C139" s="4"/>
      <c r="D139" s="4"/>
      <c r="E139" s="5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5.75" customHeight="1">
      <c r="A140" s="4"/>
      <c r="B140" s="17"/>
      <c r="C140" s="4"/>
      <c r="D140" s="4"/>
      <c r="E140" s="5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5.75" customHeight="1">
      <c r="A141" s="4"/>
      <c r="B141" s="17"/>
      <c r="C141" s="4"/>
      <c r="D141" s="4"/>
      <c r="E141" s="5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ht="15.75" customHeight="1">
      <c r="A142" s="4"/>
      <c r="B142" s="17"/>
      <c r="C142" s="4"/>
      <c r="D142" s="4"/>
      <c r="E142" s="5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5.75" customHeight="1">
      <c r="A143" s="4"/>
      <c r="B143" s="17"/>
      <c r="C143" s="4"/>
      <c r="D143" s="4"/>
      <c r="E143" s="5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ht="15.75" customHeight="1">
      <c r="A144" s="4"/>
      <c r="B144" s="17"/>
      <c r="C144" s="4"/>
      <c r="D144" s="4"/>
      <c r="E144" s="5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ht="15.75" customHeight="1">
      <c r="A145" s="4"/>
      <c r="B145" s="17"/>
      <c r="C145" s="4"/>
      <c r="D145" s="4"/>
      <c r="E145" s="5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5.75" customHeight="1">
      <c r="A146" s="4"/>
      <c r="B146" s="17"/>
      <c r="C146" s="4"/>
      <c r="D146" s="4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ht="15.75" customHeight="1">
      <c r="A147" s="4"/>
      <c r="B147" s="17"/>
      <c r="C147" s="4"/>
      <c r="D147" s="4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ht="15.75" customHeight="1">
      <c r="A148" s="4"/>
      <c r="B148" s="17"/>
      <c r="C148" s="4"/>
      <c r="D148" s="4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ht="15.75" customHeight="1">
      <c r="A149" s="4"/>
      <c r="B149" s="17"/>
      <c r="C149" s="4"/>
      <c r="D149" s="4"/>
      <c r="E149" s="5"/>
      <c r="F149" s="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15.75" customHeight="1">
      <c r="A150" s="4"/>
      <c r="B150" s="17"/>
      <c r="C150" s="4"/>
      <c r="D150" s="4"/>
      <c r="E150" s="5"/>
      <c r="F150" s="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ht="15.75" customHeight="1">
      <c r="A151" s="4"/>
      <c r="B151" s="17"/>
      <c r="C151" s="4"/>
      <c r="D151" s="4"/>
      <c r="E151" s="5"/>
      <c r="F151" s="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5.75" customHeight="1">
      <c r="A152" s="4"/>
      <c r="B152" s="17"/>
      <c r="C152" s="4"/>
      <c r="D152" s="4"/>
      <c r="E152" s="5"/>
      <c r="F152" s="5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5.75" customHeight="1">
      <c r="A153" s="4"/>
      <c r="B153" s="17"/>
      <c r="C153" s="4"/>
      <c r="D153" s="4"/>
      <c r="E153" s="5"/>
      <c r="F153" s="5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15.75" customHeight="1">
      <c r="A154" s="4"/>
      <c r="B154" s="17"/>
      <c r="C154" s="4"/>
      <c r="D154" s="4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5.75" customHeight="1">
      <c r="A155" s="4"/>
      <c r="B155" s="17"/>
      <c r="C155" s="4"/>
      <c r="D155" s="4"/>
      <c r="E155" s="5"/>
      <c r="F155" s="5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ht="15.75" customHeight="1">
      <c r="A156" s="4"/>
      <c r="B156" s="17"/>
      <c r="C156" s="4"/>
      <c r="D156" s="4"/>
      <c r="E156" s="5"/>
      <c r="F156" s="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5.75" customHeight="1">
      <c r="A157" s="4"/>
      <c r="B157" s="17"/>
      <c r="C157" s="4"/>
      <c r="D157" s="4"/>
      <c r="E157" s="5"/>
      <c r="F157" s="5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ht="15.75" customHeight="1">
      <c r="A158" s="4"/>
      <c r="B158" s="17"/>
      <c r="C158" s="4"/>
      <c r="D158" s="4"/>
      <c r="E158" s="5"/>
      <c r="F158" s="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5.75" customHeight="1">
      <c r="A159" s="4"/>
      <c r="B159" s="17"/>
      <c r="C159" s="4"/>
      <c r="D159" s="4"/>
      <c r="E159" s="5"/>
      <c r="F159" s="5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ht="15.75" customHeight="1">
      <c r="A160" s="4"/>
      <c r="B160" s="17"/>
      <c r="C160" s="4"/>
      <c r="D160" s="4"/>
      <c r="E160" s="5"/>
      <c r="F160" s="5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15.75" customHeight="1">
      <c r="A161" s="4"/>
      <c r="B161" s="17"/>
      <c r="C161" s="4"/>
      <c r="D161" s="4"/>
      <c r="E161" s="5"/>
      <c r="F161" s="5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ht="15.75" customHeight="1">
      <c r="A162" s="4"/>
      <c r="B162" s="17"/>
      <c r="C162" s="4"/>
      <c r="D162" s="4"/>
      <c r="E162" s="5"/>
      <c r="F162" s="5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ht="15.75" customHeight="1">
      <c r="A163" s="4"/>
      <c r="B163" s="17"/>
      <c r="C163" s="4"/>
      <c r="D163" s="4"/>
      <c r="E163" s="5"/>
      <c r="F163" s="5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5.75" customHeight="1">
      <c r="A164" s="4"/>
      <c r="B164" s="17"/>
      <c r="C164" s="4"/>
      <c r="D164" s="4"/>
      <c r="E164" s="5"/>
      <c r="F164" s="5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ht="15.75" customHeight="1">
      <c r="A165" s="4"/>
      <c r="B165" s="17"/>
      <c r="C165" s="4"/>
      <c r="D165" s="4"/>
      <c r="E165" s="5"/>
      <c r="F165" s="5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ht="15.75" customHeight="1">
      <c r="A166" s="4"/>
      <c r="B166" s="17"/>
      <c r="C166" s="4"/>
      <c r="D166" s="4"/>
      <c r="E166" s="5"/>
      <c r="F166" s="5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ht="15.75" customHeight="1">
      <c r="A167" s="4"/>
      <c r="B167" s="17"/>
      <c r="C167" s="4"/>
      <c r="D167" s="4"/>
      <c r="E167" s="5"/>
      <c r="F167" s="5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ht="15.75" customHeight="1">
      <c r="A168" s="4"/>
      <c r="B168" s="17"/>
      <c r="C168" s="4"/>
      <c r="D168" s="4"/>
      <c r="E168" s="5"/>
      <c r="F168" s="5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ht="15.75" customHeight="1">
      <c r="A169" s="4"/>
      <c r="B169" s="17"/>
      <c r="C169" s="4"/>
      <c r="D169" s="4"/>
      <c r="E169" s="5"/>
      <c r="F169" s="5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15.75" customHeight="1">
      <c r="A170" s="4"/>
      <c r="B170" s="17"/>
      <c r="C170" s="4"/>
      <c r="D170" s="4"/>
      <c r="E170" s="5"/>
      <c r="F170" s="5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ht="15.75" customHeight="1">
      <c r="A171" s="4"/>
      <c r="B171" s="17"/>
      <c r="C171" s="4"/>
      <c r="D171" s="4"/>
      <c r="E171" s="5"/>
      <c r="F171" s="5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ht="15.75" customHeight="1">
      <c r="A172" s="4"/>
      <c r="B172" s="17"/>
      <c r="C172" s="4"/>
      <c r="D172" s="4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ht="15.75" customHeight="1">
      <c r="A173" s="4"/>
      <c r="B173" s="17"/>
      <c r="C173" s="4"/>
      <c r="D173" s="4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ht="15.75" customHeight="1">
      <c r="A174" s="4"/>
      <c r="B174" s="17"/>
      <c r="C174" s="4"/>
      <c r="D174" s="4"/>
      <c r="E174" s="5"/>
      <c r="F174" s="5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ht="15.75" customHeight="1">
      <c r="A175" s="4"/>
      <c r="B175" s="17"/>
      <c r="C175" s="4"/>
      <c r="D175" s="4"/>
      <c r="E175" s="5"/>
      <c r="F175" s="5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ht="15.75" customHeight="1">
      <c r="A176" s="4"/>
      <c r="B176" s="17"/>
      <c r="C176" s="4"/>
      <c r="D176" s="4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ht="15.75" customHeight="1">
      <c r="A177" s="4"/>
      <c r="B177" s="17"/>
      <c r="C177" s="4"/>
      <c r="D177" s="4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5.75" customHeight="1">
      <c r="A178" s="4"/>
      <c r="B178" s="17"/>
      <c r="C178" s="4"/>
      <c r="D178" s="4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5.75" customHeight="1">
      <c r="A179" s="4"/>
      <c r="B179" s="17"/>
      <c r="C179" s="4"/>
      <c r="D179" s="4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5.75" customHeight="1">
      <c r="A180" s="4"/>
      <c r="B180" s="17"/>
      <c r="C180" s="4"/>
      <c r="D180" s="4"/>
      <c r="E180" s="5"/>
      <c r="F180" s="5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15.75" customHeight="1">
      <c r="A181" s="4"/>
      <c r="B181" s="17"/>
      <c r="C181" s="4"/>
      <c r="D181" s="4"/>
      <c r="E181" s="5"/>
      <c r="F181" s="5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ht="15.75" customHeight="1">
      <c r="A182" s="4"/>
      <c r="B182" s="17"/>
      <c r="C182" s="4"/>
      <c r="D182" s="4"/>
      <c r="E182" s="5"/>
      <c r="F182" s="5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ht="15.75" customHeight="1">
      <c r="A183" s="4"/>
      <c r="B183" s="17"/>
      <c r="C183" s="4"/>
      <c r="D183" s="4"/>
      <c r="E183" s="5"/>
      <c r="F183" s="5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ht="15.75" customHeight="1">
      <c r="A184" s="4"/>
      <c r="B184" s="17"/>
      <c r="C184" s="4"/>
      <c r="D184" s="4"/>
      <c r="E184" s="5"/>
      <c r="F184" s="5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ht="15.75" customHeight="1">
      <c r="A185" s="4"/>
      <c r="B185" s="17"/>
      <c r="C185" s="4"/>
      <c r="D185" s="4"/>
      <c r="E185" s="5"/>
      <c r="F185" s="5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ht="15.75" customHeight="1">
      <c r="A186" s="4"/>
      <c r="B186" s="17"/>
      <c r="C186" s="4"/>
      <c r="D186" s="4"/>
      <c r="E186" s="5"/>
      <c r="F186" s="5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ht="15.75" customHeight="1">
      <c r="A187" s="4"/>
      <c r="B187" s="17"/>
      <c r="C187" s="4"/>
      <c r="D187" s="4"/>
      <c r="E187" s="5"/>
      <c r="F187" s="5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15.75" customHeight="1">
      <c r="A188" s="4"/>
      <c r="B188" s="17"/>
      <c r="C188" s="4"/>
      <c r="D188" s="4"/>
      <c r="E188" s="5"/>
      <c r="F188" s="5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ht="15.75" customHeight="1">
      <c r="A189" s="4"/>
      <c r="B189" s="17"/>
      <c r="C189" s="4"/>
      <c r="D189" s="4"/>
      <c r="E189" s="5"/>
      <c r="F189" s="5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ht="15.75" customHeight="1">
      <c r="A190" s="4"/>
      <c r="B190" s="17"/>
      <c r="C190" s="4"/>
      <c r="D190" s="4"/>
      <c r="E190" s="5"/>
      <c r="F190" s="5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ht="15.75" customHeight="1">
      <c r="A191" s="4"/>
      <c r="B191" s="17"/>
      <c r="C191" s="4"/>
      <c r="D191" s="4"/>
      <c r="E191" s="5"/>
      <c r="F191" s="5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ht="15.75" customHeight="1">
      <c r="A192" s="4"/>
      <c r="B192" s="17"/>
      <c r="C192" s="4"/>
      <c r="D192" s="4"/>
      <c r="E192" s="5"/>
      <c r="F192" s="5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ht="15.75" customHeight="1">
      <c r="A193" s="4"/>
      <c r="B193" s="17"/>
      <c r="C193" s="4"/>
      <c r="D193" s="4"/>
      <c r="E193" s="5"/>
      <c r="F193" s="5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ht="15.75" customHeight="1">
      <c r="A194" s="4"/>
      <c r="B194" s="17"/>
      <c r="C194" s="4"/>
      <c r="D194" s="4"/>
      <c r="E194" s="5"/>
      <c r="F194" s="5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ht="15.75" customHeight="1">
      <c r="A195" s="4"/>
      <c r="B195" s="17"/>
      <c r="C195" s="4"/>
      <c r="D195" s="4"/>
      <c r="E195" s="5"/>
      <c r="F195" s="5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ht="15.75" customHeight="1">
      <c r="A196" s="4"/>
      <c r="B196" s="17"/>
      <c r="C196" s="4"/>
      <c r="D196" s="4"/>
      <c r="E196" s="5"/>
      <c r="F196" s="5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ht="15.75" customHeight="1">
      <c r="A197" s="4"/>
      <c r="B197" s="17"/>
      <c r="C197" s="4"/>
      <c r="D197" s="4"/>
      <c r="E197" s="5"/>
      <c r="F197" s="5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ht="15.75" customHeight="1">
      <c r="A198" s="4"/>
      <c r="B198" s="17"/>
      <c r="C198" s="4"/>
      <c r="D198" s="4"/>
      <c r="E198" s="5"/>
      <c r="F198" s="5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ht="15.75" customHeight="1">
      <c r="A199" s="4"/>
      <c r="B199" s="17"/>
      <c r="C199" s="4"/>
      <c r="D199" s="4"/>
      <c r="E199" s="5"/>
      <c r="F199" s="5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ht="15.75" customHeight="1">
      <c r="A200" s="4"/>
      <c r="B200" s="17"/>
      <c r="C200" s="4"/>
      <c r="D200" s="4"/>
      <c r="E200" s="5"/>
      <c r="F200" s="5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ht="15.75" customHeight="1">
      <c r="A201" s="4"/>
      <c r="B201" s="17"/>
      <c r="C201" s="4"/>
      <c r="D201" s="4"/>
      <c r="E201" s="5"/>
      <c r="F201" s="5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ht="15.75" customHeight="1">
      <c r="A202" s="4"/>
      <c r="B202" s="17"/>
      <c r="C202" s="4"/>
      <c r="D202" s="4"/>
      <c r="E202" s="5"/>
      <c r="F202" s="5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ht="15.75" customHeight="1">
      <c r="A203" s="4"/>
      <c r="B203" s="17"/>
      <c r="C203" s="4"/>
      <c r="D203" s="4"/>
      <c r="E203" s="5"/>
      <c r="F203" s="5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ht="15.75" customHeight="1">
      <c r="A204" s="4"/>
      <c r="B204" s="17"/>
      <c r="C204" s="4"/>
      <c r="D204" s="4"/>
      <c r="E204" s="5"/>
      <c r="F204" s="5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ht="15.75" customHeight="1">
      <c r="A205" s="4"/>
      <c r="B205" s="17"/>
      <c r="C205" s="4"/>
      <c r="D205" s="4"/>
      <c r="E205" s="5"/>
      <c r="F205" s="5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ht="15.75" customHeight="1">
      <c r="A206" s="4"/>
      <c r="B206" s="17"/>
      <c r="C206" s="4"/>
      <c r="D206" s="4"/>
      <c r="E206" s="5"/>
      <c r="F206" s="5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ht="15.75" customHeight="1">
      <c r="A207" s="4"/>
      <c r="B207" s="17"/>
      <c r="C207" s="4"/>
      <c r="D207" s="4"/>
      <c r="E207" s="5"/>
      <c r="F207" s="5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ht="15.75" customHeight="1">
      <c r="A208" s="4"/>
      <c r="B208" s="17"/>
      <c r="C208" s="4"/>
      <c r="D208" s="4"/>
      <c r="E208" s="5"/>
      <c r="F208" s="5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ht="15.75" customHeight="1">
      <c r="A209" s="4"/>
      <c r="B209" s="17"/>
      <c r="C209" s="4"/>
      <c r="D209" s="4"/>
      <c r="E209" s="5"/>
      <c r="F209" s="5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ht="15.75" customHeight="1">
      <c r="A210" s="4"/>
      <c r="B210" s="17"/>
      <c r="C210" s="4"/>
      <c r="D210" s="4"/>
      <c r="E210" s="5"/>
      <c r="F210" s="5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ht="15.75" customHeight="1">
      <c r="A211" s="4"/>
      <c r="B211" s="17"/>
      <c r="C211" s="4"/>
      <c r="D211" s="4"/>
      <c r="E211" s="5"/>
      <c r="F211" s="5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ht="15.75" customHeight="1">
      <c r="A212" s="4"/>
      <c r="B212" s="17"/>
      <c r="C212" s="4"/>
      <c r="D212" s="4"/>
      <c r="E212" s="5"/>
      <c r="F212" s="5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ht="15.75" customHeight="1">
      <c r="A213" s="4"/>
      <c r="B213" s="17"/>
      <c r="C213" s="4"/>
      <c r="D213" s="4"/>
      <c r="E213" s="5"/>
      <c r="F213" s="5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ht="15.75" customHeight="1">
      <c r="A214" s="4"/>
      <c r="B214" s="17"/>
      <c r="C214" s="4"/>
      <c r="D214" s="4"/>
      <c r="E214" s="5"/>
      <c r="F214" s="5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ht="15.75" customHeight="1">
      <c r="A215" s="4"/>
      <c r="B215" s="17"/>
      <c r="C215" s="4"/>
      <c r="D215" s="4"/>
      <c r="E215" s="5"/>
      <c r="F215" s="5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ht="15.75" customHeight="1">
      <c r="A216" s="4"/>
      <c r="B216" s="17"/>
      <c r="C216" s="4"/>
      <c r="D216" s="4"/>
      <c r="E216" s="5"/>
      <c r="F216" s="5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ht="15.75" customHeight="1">
      <c r="A217" s="4"/>
      <c r="B217" s="17"/>
      <c r="C217" s="4"/>
      <c r="D217" s="4"/>
      <c r="E217" s="5"/>
      <c r="F217" s="5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ht="15.75" customHeight="1">
      <c r="A218" s="4"/>
      <c r="B218" s="17"/>
      <c r="C218" s="4"/>
      <c r="D218" s="4"/>
      <c r="E218" s="5"/>
      <c r="F218" s="5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ht="15.75" customHeight="1">
      <c r="A219" s="4"/>
      <c r="B219" s="17"/>
      <c r="C219" s="4"/>
      <c r="D219" s="4"/>
      <c r="E219" s="5"/>
      <c r="F219" s="5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ht="15.75" customHeight="1">
      <c r="A220" s="4"/>
      <c r="B220" s="17"/>
      <c r="C220" s="4"/>
      <c r="D220" s="4"/>
      <c r="E220" s="5"/>
      <c r="F220" s="5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ht="15.75" customHeight="1">
      <c r="A221" s="4"/>
      <c r="B221" s="17"/>
      <c r="C221" s="4"/>
      <c r="D221" s="4"/>
      <c r="E221" s="5"/>
      <c r="F221" s="5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ht="15.75" customHeight="1">
      <c r="A222" s="4"/>
      <c r="B222" s="17"/>
      <c r="C222" s="4"/>
      <c r="D222" s="4"/>
      <c r="E222" s="5"/>
      <c r="F222" s="5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ht="15.75" customHeight="1">
      <c r="A223" s="4"/>
      <c r="B223" s="17"/>
      <c r="C223" s="4"/>
      <c r="D223" s="4"/>
      <c r="E223" s="5"/>
      <c r="F223" s="5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ht="15.75" customHeight="1">
      <c r="A224" s="4"/>
      <c r="B224" s="17"/>
      <c r="C224" s="4"/>
      <c r="D224" s="4"/>
      <c r="E224" s="5"/>
      <c r="F224" s="5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ht="15.75" customHeight="1">
      <c r="A225" s="4"/>
      <c r="B225" s="17"/>
      <c r="C225" s="4"/>
      <c r="D225" s="4"/>
      <c r="E225" s="5"/>
      <c r="F225" s="5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ht="15.75" customHeight="1">
      <c r="A226" s="4"/>
      <c r="B226" s="17"/>
      <c r="C226" s="4"/>
      <c r="D226" s="4"/>
      <c r="E226" s="5"/>
      <c r="F226" s="5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ht="15.75" customHeight="1">
      <c r="A227" s="4"/>
      <c r="B227" s="17"/>
      <c r="C227" s="4"/>
      <c r="D227" s="4"/>
      <c r="E227" s="5"/>
      <c r="F227" s="5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ht="15.75" customHeight="1">
      <c r="A228" s="4"/>
      <c r="B228" s="17"/>
      <c r="C228" s="4"/>
      <c r="D228" s="4"/>
      <c r="E228" s="5"/>
      <c r="F228" s="5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ht="15.75" customHeight="1">
      <c r="A229" s="4"/>
      <c r="B229" s="17"/>
      <c r="C229" s="4"/>
      <c r="D229" s="4"/>
      <c r="E229" s="5"/>
      <c r="F229" s="5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ht="15.75" customHeight="1">
      <c r="A230" s="4"/>
      <c r="B230" s="17"/>
      <c r="C230" s="4"/>
      <c r="D230" s="4"/>
      <c r="E230" s="5"/>
      <c r="F230" s="5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ht="15.75" customHeight="1">
      <c r="A231" s="4"/>
      <c r="B231" s="17"/>
      <c r="C231" s="4"/>
      <c r="D231" s="4"/>
      <c r="E231" s="5"/>
      <c r="F231" s="5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ht="15.75" customHeight="1">
      <c r="A232" s="4"/>
      <c r="B232" s="17"/>
      <c r="C232" s="4"/>
      <c r="D232" s="4"/>
      <c r="E232" s="5"/>
      <c r="F232" s="5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ht="15.75" customHeight="1">
      <c r="A233" s="4"/>
      <c r="B233" s="17"/>
      <c r="C233" s="4"/>
      <c r="D233" s="4"/>
      <c r="E233" s="5"/>
      <c r="F233" s="5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ht="15.75" customHeight="1">
      <c r="A234" s="4"/>
      <c r="B234" s="17"/>
      <c r="C234" s="4"/>
      <c r="D234" s="4"/>
      <c r="E234" s="5"/>
      <c r="F234" s="5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ht="15.75" customHeight="1">
      <c r="A235" s="4"/>
      <c r="B235" s="17"/>
      <c r="C235" s="4"/>
      <c r="D235" s="4"/>
      <c r="E235" s="5"/>
      <c r="F235" s="5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ht="15.75" customHeight="1">
      <c r="A236" s="4"/>
      <c r="B236" s="17"/>
      <c r="C236" s="4"/>
      <c r="D236" s="4"/>
      <c r="E236" s="5"/>
      <c r="F236" s="5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ht="15.75" customHeight="1">
      <c r="A237" s="4"/>
      <c r="B237" s="17"/>
      <c r="C237" s="4"/>
      <c r="D237" s="4"/>
      <c r="E237" s="5"/>
      <c r="F237" s="5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ht="15.75" customHeight="1">
      <c r="A238" s="4"/>
      <c r="B238" s="17"/>
      <c r="C238" s="4"/>
      <c r="D238" s="4"/>
      <c r="E238" s="5"/>
      <c r="F238" s="5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ht="15.75" customHeight="1">
      <c r="A239" s="4"/>
      <c r="B239" s="17"/>
      <c r="C239" s="4"/>
      <c r="D239" s="4"/>
      <c r="E239" s="5"/>
      <c r="F239" s="5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ht="15.75" customHeight="1">
      <c r="A240" s="4"/>
      <c r="B240" s="17"/>
      <c r="C240" s="4"/>
      <c r="D240" s="4"/>
      <c r="E240" s="5"/>
      <c r="F240" s="5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ht="15.75" customHeight="1">
      <c r="A241" s="4"/>
      <c r="B241" s="17"/>
      <c r="C241" s="4"/>
      <c r="D241" s="4"/>
      <c r="E241" s="5"/>
      <c r="F241" s="5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ht="15.75" customHeight="1">
      <c r="A242" s="4"/>
      <c r="B242" s="17"/>
      <c r="C242" s="4"/>
      <c r="D242" s="4"/>
      <c r="E242" s="5"/>
      <c r="F242" s="5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ht="15.75" customHeight="1">
      <c r="A243" s="4"/>
      <c r="B243" s="17"/>
      <c r="C243" s="4"/>
      <c r="D243" s="4"/>
      <c r="E243" s="5"/>
      <c r="F243" s="5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ht="15.75" customHeight="1">
      <c r="A244" s="4"/>
      <c r="B244" s="17"/>
      <c r="C244" s="4"/>
      <c r="D244" s="4"/>
      <c r="E244" s="5"/>
      <c r="F244" s="5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ht="15.75" customHeight="1">
      <c r="A245" s="4"/>
      <c r="B245" s="17"/>
      <c r="C245" s="4"/>
      <c r="D245" s="4"/>
      <c r="E245" s="5"/>
      <c r="F245" s="5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ht="15.75" customHeight="1">
      <c r="A246" s="4"/>
      <c r="B246" s="17"/>
      <c r="C246" s="4"/>
      <c r="D246" s="4"/>
      <c r="E246" s="5"/>
      <c r="F246" s="5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ht="15.75" customHeight="1">
      <c r="A247" s="4"/>
      <c r="B247" s="17"/>
      <c r="C247" s="4"/>
      <c r="D247" s="4"/>
      <c r="E247" s="5"/>
      <c r="F247" s="5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ht="15.75" customHeight="1">
      <c r="A248" s="4"/>
      <c r="B248" s="17"/>
      <c r="C248" s="4"/>
      <c r="D248" s="4"/>
      <c r="E248" s="5"/>
      <c r="F248" s="5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ht="15.75" customHeight="1">
      <c r="A249" s="4"/>
      <c r="B249" s="17"/>
      <c r="C249" s="4"/>
      <c r="D249" s="4"/>
      <c r="E249" s="5"/>
      <c r="F249" s="5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ht="15.75" customHeight="1">
      <c r="A250" s="4"/>
      <c r="B250" s="17"/>
      <c r="C250" s="4"/>
      <c r="D250" s="4"/>
      <c r="E250" s="5"/>
      <c r="F250" s="5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ht="15.75" customHeight="1">
      <c r="A251" s="4"/>
      <c r="B251" s="17"/>
      <c r="C251" s="4"/>
      <c r="D251" s="4"/>
      <c r="E251" s="5"/>
      <c r="F251" s="5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ht="15.75" customHeight="1">
      <c r="A252" s="4"/>
      <c r="B252" s="17"/>
      <c r="C252" s="4"/>
      <c r="D252" s="4"/>
      <c r="E252" s="5"/>
      <c r="F252" s="5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ht="15.75" customHeight="1">
      <c r="A253" s="4"/>
      <c r="B253" s="17"/>
      <c r="C253" s="4"/>
      <c r="D253" s="4"/>
      <c r="E253" s="5"/>
      <c r="F253" s="5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ht="15.75" customHeight="1">
      <c r="A254" s="4"/>
      <c r="B254" s="17"/>
      <c r="C254" s="4"/>
      <c r="D254" s="4"/>
      <c r="E254" s="5"/>
      <c r="F254" s="5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ht="15.75" customHeight="1">
      <c r="A255" s="4"/>
      <c r="B255" s="17"/>
      <c r="C255" s="4"/>
      <c r="D255" s="4"/>
      <c r="E255" s="5"/>
      <c r="F255" s="5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ht="15.75" customHeight="1">
      <c r="A256" s="4"/>
      <c r="B256" s="17"/>
      <c r="C256" s="4"/>
      <c r="D256" s="4"/>
      <c r="E256" s="5"/>
      <c r="F256" s="5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ht="15.75" customHeight="1">
      <c r="A257" s="4"/>
      <c r="B257" s="17"/>
      <c r="C257" s="4"/>
      <c r="D257" s="4"/>
      <c r="E257" s="5"/>
      <c r="F257" s="5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ht="15.75" customHeight="1">
      <c r="A258" s="4"/>
      <c r="B258" s="17"/>
      <c r="C258" s="4"/>
      <c r="D258" s="4"/>
      <c r="E258" s="5"/>
      <c r="F258" s="5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ht="15.75" customHeight="1">
      <c r="A259" s="4"/>
      <c r="B259" s="17"/>
      <c r="C259" s="4"/>
      <c r="D259" s="4"/>
      <c r="E259" s="5"/>
      <c r="F259" s="5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ht="15.75" customHeight="1">
      <c r="A260" s="4"/>
      <c r="B260" s="17"/>
      <c r="C260" s="4"/>
      <c r="D260" s="4"/>
      <c r="E260" s="5"/>
      <c r="F260" s="5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ht="15.75" customHeight="1">
      <c r="A261" s="4"/>
      <c r="B261" s="17"/>
      <c r="C261" s="4"/>
      <c r="D261" s="4"/>
      <c r="E261" s="5"/>
      <c r="F261" s="5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ht="15.75" customHeight="1">
      <c r="A262" s="4"/>
      <c r="B262" s="17"/>
      <c r="C262" s="4"/>
      <c r="D262" s="4"/>
      <c r="E262" s="5"/>
      <c r="F262" s="5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ht="15.75" customHeight="1">
      <c r="A263" s="4"/>
      <c r="B263" s="17"/>
      <c r="C263" s="4"/>
      <c r="D263" s="4"/>
      <c r="E263" s="5"/>
      <c r="F263" s="5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ht="15.75" customHeight="1">
      <c r="A264" s="4"/>
      <c r="B264" s="17"/>
      <c r="C264" s="4"/>
      <c r="D264" s="4"/>
      <c r="E264" s="5"/>
      <c r="F264" s="5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ht="15.75" customHeight="1">
      <c r="A265" s="4"/>
      <c r="B265" s="17"/>
      <c r="C265" s="4"/>
      <c r="D265" s="4"/>
      <c r="E265" s="5"/>
      <c r="F265" s="5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ht="15.75" customHeight="1">
      <c r="A266" s="4"/>
      <c r="B266" s="17"/>
      <c r="C266" s="4"/>
      <c r="D266" s="4"/>
      <c r="E266" s="5"/>
      <c r="F266" s="5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ht="15.75" customHeight="1">
      <c r="A267" s="4"/>
      <c r="B267" s="17"/>
      <c r="C267" s="4"/>
      <c r="D267" s="4"/>
      <c r="E267" s="5"/>
      <c r="F267" s="5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ht="15.75" customHeight="1">
      <c r="A268" s="4"/>
      <c r="B268" s="17"/>
      <c r="C268" s="4"/>
      <c r="D268" s="4"/>
      <c r="E268" s="5"/>
      <c r="F268" s="5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ht="15.75" customHeight="1">
      <c r="A269" s="4"/>
      <c r="B269" s="17"/>
      <c r="C269" s="4"/>
      <c r="D269" s="4"/>
      <c r="E269" s="5"/>
      <c r="F269" s="5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ht="15.75" customHeight="1">
      <c r="A270" s="4"/>
      <c r="B270" s="17"/>
      <c r="C270" s="4"/>
      <c r="D270" s="4"/>
      <c r="E270" s="5"/>
      <c r="F270" s="5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5.75" customHeight="1">
      <c r="A271" s="4"/>
      <c r="B271" s="17"/>
      <c r="C271" s="4"/>
      <c r="D271" s="4"/>
      <c r="E271" s="5"/>
      <c r="F271" s="5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15.75" customHeight="1">
      <c r="A272" s="4"/>
      <c r="B272" s="17"/>
      <c r="C272" s="4"/>
      <c r="D272" s="4"/>
      <c r="E272" s="5"/>
      <c r="F272" s="5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ht="15.75" customHeight="1">
      <c r="A273" s="4"/>
      <c r="B273" s="17"/>
      <c r="C273" s="4"/>
      <c r="D273" s="4"/>
      <c r="E273" s="5"/>
      <c r="F273" s="5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ht="15.75" customHeight="1">
      <c r="A274" s="4"/>
      <c r="B274" s="17"/>
      <c r="C274" s="4"/>
      <c r="D274" s="4"/>
      <c r="E274" s="5"/>
      <c r="F274" s="5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ht="15.75" customHeight="1">
      <c r="A275" s="4"/>
      <c r="B275" s="17"/>
      <c r="C275" s="4"/>
      <c r="D275" s="4"/>
      <c r="E275" s="5"/>
      <c r="F275" s="5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ht="15.75" customHeight="1">
      <c r="A276" s="4"/>
      <c r="B276" s="17"/>
      <c r="C276" s="4"/>
      <c r="D276" s="4"/>
      <c r="E276" s="5"/>
      <c r="F276" s="5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ht="15.75" customHeight="1">
      <c r="A277" s="4"/>
      <c r="B277" s="17"/>
      <c r="C277" s="4"/>
      <c r="D277" s="4"/>
      <c r="E277" s="5"/>
      <c r="F277" s="5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ht="15.75" customHeight="1">
      <c r="A278" s="4"/>
      <c r="B278" s="17"/>
      <c r="C278" s="4"/>
      <c r="D278" s="4"/>
      <c r="E278" s="5"/>
      <c r="F278" s="5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ht="15.75" customHeight="1">
      <c r="A279" s="4"/>
      <c r="B279" s="17"/>
      <c r="C279" s="4"/>
      <c r="D279" s="4"/>
      <c r="E279" s="5"/>
      <c r="F279" s="5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ht="15.75" customHeight="1">
      <c r="A280" s="4"/>
      <c r="B280" s="17"/>
      <c r="C280" s="4"/>
      <c r="D280" s="4"/>
      <c r="E280" s="5"/>
      <c r="F280" s="5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ht="15.75" customHeight="1">
      <c r="A281" s="4"/>
      <c r="B281" s="17"/>
      <c r="C281" s="4"/>
      <c r="D281" s="4"/>
      <c r="E281" s="5"/>
      <c r="F281" s="5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ht="15.75" customHeight="1">
      <c r="A282" s="4"/>
      <c r="B282" s="17"/>
      <c r="C282" s="4"/>
      <c r="D282" s="4"/>
      <c r="E282" s="5"/>
      <c r="F282" s="5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1:17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1:17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1:1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1:17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1:17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1:17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1:17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1:17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1:17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1:17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1:17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1:17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1:1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1:17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1:17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1:17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1:17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1:17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1:17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1:17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1:17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1:17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1:1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1:17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1:17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1:17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1:17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1:17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1:17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1:17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1:17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1:17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1:1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1:17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1:17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1:17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1:17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1:17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1:17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1:17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1:17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1:17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1:1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1:17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1:17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1:17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1:17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1:17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1:17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1:17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1:17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1:17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1:1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1:17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1:17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1:17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1:17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1:17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1:17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1:17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1:17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1:17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1:1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1:17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1:17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1:17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1:17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1:17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1:17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1:17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1:17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1:17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1:1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1:17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1:17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1:17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1:17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1:17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1:17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1:17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1:17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1:17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1: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1:17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1:17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1:17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1:17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1:17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1:17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1:17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1:17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1:17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1:1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1:17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1:17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1:17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1:17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1:17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1:17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1:17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1:17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1:17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1:1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1:17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1:17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1:17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1:17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1:17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1:17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1:17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1:17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1:17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1:1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1:17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1:17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1:17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1:17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1:17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1:17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1:17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1:17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1:17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1:1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1:17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1:17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1:17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1:17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1:17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1:17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1:17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1:17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1:17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1:1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1:17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1:17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1:17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1:17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1:17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1:17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1:17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1:17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1:17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1:1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1:17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1:17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1:17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1:17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1:17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1:17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1:17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1:17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1:17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1:1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1:17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1:17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1:17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1:17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1:17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1:17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1:17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1:17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1:17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1:1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1:17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1:17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1:17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1:17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1:17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1:17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1:17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1:17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1:17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1:1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1:17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1:17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1:17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1:17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1:17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1:17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1:17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1:17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1:17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1: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1:17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1:17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1:17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1:17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1:17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1:17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1:17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1:17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1:17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1:1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1:17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1:17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1:17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1:17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1:17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1:17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1:17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1:17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1:17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1:1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1:17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1:17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1:17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1:17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1:17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1:17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1:17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1:17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1:17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1:1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1:17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1:17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1:17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1:17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1:17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 spans="1:17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 spans="1:17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 spans="1:17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 spans="1:17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 spans="1:1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 spans="1:17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 spans="1:17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 spans="1:17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 spans="1:17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 spans="1:17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 spans="1:17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 spans="1:17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 spans="1:17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 spans="1:17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 spans="1:1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 spans="1:17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 spans="1:17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 spans="1:17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 spans="1:17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 spans="1:17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 spans="1:17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 spans="1:17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 spans="1:17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 spans="1:17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 spans="1:1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 spans="1:17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 spans="1:17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 spans="1:17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 spans="1:17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 spans="1:17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 spans="1:17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 spans="1:17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 spans="1:17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 spans="1:17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 spans="1:1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 spans="1:17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 spans="1:17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 spans="1:17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 spans="1:17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 spans="1:17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 spans="1:17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 spans="1:17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 spans="1:17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1:17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 spans="1:1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 spans="1:17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 spans="1:17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 spans="1:17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 spans="1:17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 spans="1:17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 spans="1:17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 spans="1:17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 spans="1:17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 spans="1:17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 spans="1:1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 spans="1:17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 spans="1:17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 spans="1:17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 spans="1:17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 spans="1:17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 spans="1:17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 spans="1:17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 spans="1:17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 spans="1:17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 spans="1: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 spans="1:17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 spans="1:17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 spans="1:17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 spans="1:17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 spans="1:17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 spans="1:17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 spans="1:17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 spans="1:17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 spans="1:17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 spans="1:1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 spans="1:17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 spans="1:17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 spans="1:17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 spans="1:17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 spans="1:17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 spans="1:17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</row>
    <row r="934" spans="1:17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</row>
    <row r="935" spans="1:17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</row>
    <row r="936" spans="1:17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</row>
    <row r="937" spans="1:1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</row>
    <row r="938" spans="1:17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</row>
    <row r="939" spans="1:17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</row>
    <row r="940" spans="1:17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</row>
    <row r="941" spans="1:17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</row>
    <row r="942" spans="1:17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</row>
    <row r="943" spans="1:17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</row>
    <row r="944" spans="1:17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</row>
    <row r="945" spans="1:17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</row>
    <row r="946" spans="1:17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</row>
    <row r="947" spans="1:1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</row>
    <row r="948" spans="1:17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</row>
    <row r="949" spans="1:17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</row>
    <row r="950" spans="1:17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</row>
    <row r="951" spans="1:17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</row>
    <row r="952" spans="1:17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</row>
    <row r="953" spans="1:17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</row>
    <row r="954" spans="1:17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</row>
    <row r="955" spans="1:17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</row>
    <row r="956" spans="1:17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</row>
    <row r="957" spans="1:1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</row>
    <row r="958" spans="1:17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</row>
    <row r="959" spans="1:17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</row>
    <row r="960" spans="1:17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</row>
    <row r="961" spans="1:17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</row>
    <row r="962" spans="1:17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</row>
    <row r="963" spans="1:17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</row>
    <row r="964" spans="1:17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</row>
    <row r="965" spans="1:17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</row>
    <row r="966" spans="1:17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</row>
    <row r="967" spans="1:1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</row>
    <row r="968" spans="1:17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</row>
    <row r="969" spans="1:17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</row>
    <row r="970" spans="1:17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</row>
    <row r="971" spans="1:17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</row>
    <row r="972" spans="1:17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</row>
    <row r="973" spans="1:17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</row>
    <row r="974" spans="1:17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</row>
    <row r="975" spans="1:17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</row>
    <row r="976" spans="1:17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</row>
    <row r="977" spans="1:1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</row>
    <row r="978" spans="1:17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</row>
    <row r="979" spans="1:17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</row>
    <row r="980" spans="1:17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</row>
    <row r="981" spans="1:17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</row>
    <row r="982" spans="1:17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</row>
    <row r="983" spans="1:17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</row>
    <row r="984" spans="1:17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</row>
    <row r="985" spans="1:17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</row>
    <row r="986" spans="1:17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</row>
    <row r="987" spans="1:1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</row>
    <row r="988" spans="1:17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</row>
    <row r="989" spans="1:17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</row>
    <row r="990" spans="1:17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</row>
    <row r="991" spans="1:17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</row>
    <row r="992" spans="1:17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</row>
    <row r="993" spans="1:17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</row>
    <row r="994" spans="1:17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</row>
    <row r="995" spans="1:17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</row>
    <row r="996" spans="1:17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</row>
    <row r="997" spans="1:1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</row>
    <row r="998" spans="1:17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</row>
    <row r="999" spans="1:17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</row>
    <row r="1000" spans="1:17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</row>
    <row r="1001" spans="1:17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</row>
    <row r="1002" spans="1:17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</row>
    <row r="1003" spans="1:17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</row>
    <row r="1004" spans="1:17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</row>
    <row r="1005" spans="1:17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</row>
    <row r="1006" spans="1:17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</row>
    <row r="1007" spans="1:1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</row>
    <row r="1008" spans="1:17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</row>
    <row r="1009" spans="1:17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</row>
    <row r="1010" spans="1:17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</row>
    <row r="1011" spans="1:17" ht="15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</row>
    <row r="1012" spans="1:17" ht="15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</row>
    <row r="1013" spans="1:17" ht="15.7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</row>
    <row r="1014" spans="1:17" ht="15.7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</row>
    <row r="1015" spans="1:17" ht="15.7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</row>
    <row r="1016" spans="1:17" ht="15.7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</row>
    <row r="1017" spans="1:17" ht="15.75" customHeight="1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</row>
    <row r="1018" spans="1:17" ht="15.75" customHeight="1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</row>
    <row r="1019" spans="1:17" ht="15.75" customHeight="1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</row>
    <row r="1020" spans="1:17" ht="15.75" customHeight="1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</row>
    <row r="1021" spans="1:17" ht="15.75" customHeight="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</row>
    <row r="1022" spans="1:17" ht="15.75" customHeight="1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</row>
    <row r="1023" spans="1:17" ht="15.75" customHeight="1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</row>
    <row r="1024" spans="1:17" ht="15.75" customHeight="1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</row>
    <row r="1025" spans="1:17" ht="15.75" customHeight="1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</row>
    <row r="1026" spans="1:17" ht="15.75" customHeight="1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</row>
    <row r="1027" spans="1:17" ht="15.75" customHeight="1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</row>
    <row r="1028" spans="1:17" ht="15.75" customHeight="1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</row>
    <row r="1029" spans="1:17" ht="15.75" customHeight="1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</row>
    <row r="1030" spans="1:17" ht="15.75" customHeight="1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3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Selector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2024-12-30T12:27:55Z</dcterms:modified>
</cp:coreProperties>
</file>