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8221C937-8CA1-4E47-B6BA-01EE6E29EF74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PLATTERS CANAPES LATE NIGHT PIZ" sheetId="2" r:id="rId1"/>
    <sheet name="GRAZING TABLE LATE NIGHT PIZZA" sheetId="1" r:id="rId2"/>
    <sheet name="CANAPES  WALK &amp; FOR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68" i="3" l="1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6" i="3"/>
  <c r="D56" i="3"/>
  <c r="E55" i="3"/>
  <c r="D55" i="3"/>
  <c r="E54" i="3"/>
  <c r="D54" i="3"/>
  <c r="C51" i="3"/>
  <c r="E51" i="3" s="1"/>
  <c r="E49" i="3"/>
  <c r="D49" i="3"/>
  <c r="E48" i="3"/>
  <c r="D48" i="3"/>
  <c r="E45" i="3"/>
  <c r="D45" i="3"/>
  <c r="E44" i="3"/>
  <c r="D44" i="3"/>
  <c r="E43" i="3"/>
  <c r="D43" i="3"/>
  <c r="E42" i="3"/>
  <c r="D42" i="3"/>
  <c r="E41" i="3"/>
  <c r="D41" i="3"/>
  <c r="E40" i="3"/>
  <c r="D40" i="3"/>
  <c r="E37" i="3"/>
  <c r="D37" i="3"/>
  <c r="E36" i="3"/>
  <c r="D36" i="3"/>
  <c r="E35" i="3"/>
  <c r="C35" i="3"/>
  <c r="D35" i="3" s="1"/>
  <c r="E34" i="3"/>
  <c r="D34" i="3"/>
  <c r="E33" i="3"/>
  <c r="D33" i="3"/>
  <c r="E32" i="3"/>
  <c r="D32" i="3"/>
  <c r="E31" i="3"/>
  <c r="D31" i="3"/>
  <c r="E30" i="3"/>
  <c r="D30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0" i="3"/>
  <c r="D10" i="3"/>
  <c r="E9" i="3"/>
  <c r="D9" i="3"/>
  <c r="E8" i="3"/>
  <c r="D8" i="3"/>
  <c r="E7" i="3"/>
  <c r="D7" i="3"/>
  <c r="E6" i="3"/>
  <c r="D6" i="3"/>
  <c r="E5" i="3"/>
  <c r="D5" i="3"/>
  <c r="C51" i="1"/>
  <c r="E73" i="2"/>
  <c r="E73" i="3" l="1"/>
  <c r="E75" i="3" s="1"/>
  <c r="D51" i="3"/>
  <c r="D70" i="3" s="1"/>
  <c r="D71" i="3" s="1"/>
  <c r="E75" i="2"/>
  <c r="E68" i="2" l="1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6" i="2"/>
  <c r="D56" i="2"/>
  <c r="E55" i="2"/>
  <c r="D55" i="2"/>
  <c r="E54" i="2"/>
  <c r="D54" i="2"/>
  <c r="E51" i="2"/>
  <c r="D51" i="2"/>
  <c r="E49" i="2"/>
  <c r="D49" i="2"/>
  <c r="E48" i="2"/>
  <c r="D48" i="2"/>
  <c r="E45" i="2"/>
  <c r="D45" i="2"/>
  <c r="E44" i="2"/>
  <c r="D44" i="2"/>
  <c r="E43" i="2"/>
  <c r="D43" i="2"/>
  <c r="E42" i="2"/>
  <c r="D42" i="2"/>
  <c r="E41" i="2"/>
  <c r="D41" i="2"/>
  <c r="E40" i="2"/>
  <c r="D40" i="2"/>
  <c r="E37" i="2"/>
  <c r="D37" i="2"/>
  <c r="E36" i="2"/>
  <c r="D36" i="2"/>
  <c r="E35" i="2"/>
  <c r="C35" i="2"/>
  <c r="D35" i="2" s="1"/>
  <c r="E34" i="2"/>
  <c r="D34" i="2"/>
  <c r="E33" i="2"/>
  <c r="D33" i="2"/>
  <c r="E32" i="2"/>
  <c r="D32" i="2"/>
  <c r="E31" i="2"/>
  <c r="D31" i="2"/>
  <c r="E30" i="2"/>
  <c r="D30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0" i="2"/>
  <c r="D10" i="2"/>
  <c r="E9" i="2"/>
  <c r="D9" i="2"/>
  <c r="E8" i="2"/>
  <c r="D8" i="2"/>
  <c r="E7" i="2"/>
  <c r="D7" i="2"/>
  <c r="E6" i="2"/>
  <c r="D6" i="2"/>
  <c r="E5" i="2"/>
  <c r="D5" i="2"/>
  <c r="E68" i="1"/>
  <c r="E67" i="1"/>
  <c r="E66" i="1"/>
  <c r="E65" i="1"/>
  <c r="E64" i="1"/>
  <c r="E63" i="1"/>
  <c r="E61" i="1"/>
  <c r="E60" i="1"/>
  <c r="E59" i="1"/>
  <c r="E51" i="1"/>
  <c r="D70" i="2" l="1"/>
  <c r="D71" i="2" s="1"/>
  <c r="E49" i="1"/>
  <c r="E48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6" i="1"/>
  <c r="E25" i="1"/>
  <c r="E22" i="1"/>
  <c r="E21" i="1"/>
  <c r="E20" i="1"/>
  <c r="E18" i="1"/>
  <c r="E17" i="1"/>
  <c r="E14" i="1"/>
  <c r="E27" i="1"/>
  <c r="E19" i="1"/>
  <c r="E15" i="1"/>
  <c r="E13" i="1"/>
  <c r="E10" i="1"/>
  <c r="E9" i="1"/>
  <c r="E8" i="1"/>
  <c r="E7" i="1"/>
  <c r="E6" i="1" l="1"/>
  <c r="E5" i="1"/>
  <c r="D64" i="1"/>
  <c r="D63" i="1"/>
  <c r="E62" i="1"/>
  <c r="E56" i="1"/>
  <c r="E55" i="1"/>
  <c r="E54" i="1"/>
  <c r="E24" i="1" l="1"/>
  <c r="E23" i="1"/>
  <c r="E16" i="1"/>
  <c r="E73" i="1" s="1"/>
  <c r="C35" i="1" l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/>
  <c r="E75" i="1"/>
</calcChain>
</file>

<file path=xl/sharedStrings.xml><?xml version="1.0" encoding="utf-8"?>
<sst xmlns="http://schemas.openxmlformats.org/spreadsheetml/2006/main" count="372" uniqueCount="116">
  <si>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</si>
  <si>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</si>
  <si>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</si>
  <si>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</si>
  <si>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</si>
  <si>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</si>
  <si>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</si>
  <si>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</si>
  <si>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</si>
  <si>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</si>
  <si>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</si>
  <si>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</si>
  <si>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</si>
  <si>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</si>
  <si>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</si>
  <si>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</si>
  <si>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</si>
  <si>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</si>
  <si>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</si>
  <si>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</si>
  <si>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</si>
  <si>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</si>
  <si>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</si>
  <si>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</si>
  <si>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</si>
  <si>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</si>
  <si>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t>Chicken cakes with Kaffir lime, sesame &amp; tumeric, Japanese mayo NGA, DF, NF</t>
  </si>
  <si>
    <t>Seaame,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</si>
  <si>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</si>
  <si>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</si>
  <si>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</si>
  <si>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</si>
  <si>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</si>
  <si>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</si>
  <si>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Seared beef, horseradish, beetroot pickle, pea &amp; leek fritter </t>
    </r>
    <r>
      <rPr>
        <b/>
        <sz val="12"/>
        <color theme="1"/>
        <rFont val="Montserrat Regular"/>
      </rPr>
      <t>NF</t>
    </r>
  </si>
  <si>
    <t>Gluten/ wheat, milk, egg (fritter)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</si>
  <si>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</si>
  <si>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</si>
  <si>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</si>
  <si>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</si>
  <si>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</si>
  <si>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</si>
  <si>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</si>
  <si>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</si>
  <si>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</si>
  <si>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</si>
  <si>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</si>
  <si>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</si>
  <si>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</si>
  <si>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</si>
  <si>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</si>
  <si>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</si>
  <si>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</si>
  <si>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</si>
  <si>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</si>
  <si>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</si>
  <si>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</si>
  <si>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</si>
  <si>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</si>
  <si>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</si>
  <si>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</si>
  <si>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</si>
  <si>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</si>
  <si>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</si>
  <si>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</si>
  <si>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</si>
  <si>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</si>
  <si>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</si>
  <si>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</si>
  <si>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</si>
  <si>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</si>
  <si>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</si>
  <si>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</si>
  <si>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</si>
  <si>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</si>
  <si>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</si>
  <si>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</si>
  <si>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</si>
  <si>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</si>
  <si>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</si>
  <si>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</si>
  <si>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</si>
  <si>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</si>
  <si>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</si>
  <si>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</si>
  <si>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</si>
  <si>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</si>
  <si>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</si>
  <si>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</si>
  <si>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</si>
  <si>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</si>
  <si>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</si>
  <si>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</si>
  <si>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</si>
  <si>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</si>
  <si>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</si>
  <si>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</si>
  <si>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</si>
  <si>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</si>
  <si>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</si>
  <si>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</si>
  <si>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</si>
  <si>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</si>
  <si>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</si>
  <si>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</si>
  <si>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</si>
  <si>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</si>
  <si>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</si>
  <si>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</si>
  <si>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</si>
  <si>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</si>
  <si>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</si>
  <si>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</si>
  <si>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</si>
  <si>
    <t>Average portion per guest (Arancini Index)</t>
  </si>
  <si>
    <t>FULL GRAZING TABLE 1.6 X 0.8M FOR 90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</si>
</sst>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6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12"/>
    <xf numFmtId="0" fontId="1" fillId="0" borderId="12"/>
  </cellStyleXfs>
  <cellXfs count="65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44" fontId="6" fillId="0" borderId="6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1" fontId="6" fillId="4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64" fontId="6" fillId="0" borderId="14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164" fontId="6" fillId="0" borderId="18" xfId="0" applyNumberFormat="1" applyFont="1" applyBorder="1" applyAlignment="1">
      <alignment vertical="center" wrapText="1"/>
    </xf>
    <xf numFmtId="44" fontId="6" fillId="0" borderId="18" xfId="0" applyNumberFormat="1" applyFont="1" applyBorder="1" applyAlignment="1">
      <alignment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vertical="center" wrapText="1"/>
    </xf>
    <xf numFmtId="1" fontId="6" fillId="3" borderId="19" xfId="0" applyNumberFormat="1" applyFont="1" applyFill="1" applyBorder="1" applyAlignment="1">
      <alignment horizontal="center" vertical="center" wrapText="1"/>
    </xf>
    <xf numFmtId="44" fontId="6" fillId="0" borderId="22" xfId="0" applyNumberFormat="1" applyFont="1" applyBorder="1" applyAlignment="1">
      <alignment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1" fontId="6" fillId="3" borderId="25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4" fontId="13" fillId="0" borderId="0" xfId="0" applyNumberFormat="1" applyFont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6" fillId="0" borderId="27" xfId="0" applyNumberFormat="1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5" fontId="6" fillId="0" borderId="9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4" fontId="6" fillId="0" borderId="15" xfId="1" applyNumberFormat="1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164" fontId="6" fillId="0" borderId="23" xfId="1" applyNumberFormat="1" applyFont="1" applyBorder="1" applyAlignment="1">
      <alignment horizontal="center" vertical="center" wrapText="1"/>
    </xf>
    <xf numFmtId="164" fontId="6" fillId="0" borderId="10" xfId="1" quotePrefix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9C4D8E1A-07A4-5D48-8361-7C51F9AA062E}"/>
    <cellStyle name="Normal 3" xfId="2" xr:uid="{3FD8BB07-E4B9-CA45-A53D-5DF196F73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61635F8D-832E-9A48-8E64-1ACA7ED8C9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500" y="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E253218C-DC95-5649-8386-90B5507342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500" y="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D11F-C802-3746-B5F3-4BD222249922}">
  <sheetPr>
    <pageSetUpPr fitToPage="1"/>
  </sheetPr>
  <dimension ref="A1:O998"/>
  <sheetViews>
    <sheetView showGridLines="0" tabSelected="1" topLeftCell="A60" workbookViewId="0">
      <selection activeCell="C78" sqref="C78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113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112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>
        <v>1</v>
      </c>
      <c r="C5" s="11">
        <v>230</v>
      </c>
      <c r="D5" s="11">
        <f t="shared" ref="D5:D10" si="0">C5*B5</f>
        <v>230</v>
      </c>
      <c r="E5" s="52">
        <f>B5*48</f>
        <v>48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>
        <v>1</v>
      </c>
      <c r="C6" s="11">
        <v>230</v>
      </c>
      <c r="D6" s="11">
        <f t="shared" si="0"/>
        <v>230</v>
      </c>
      <c r="E6" s="52">
        <f>B6*48</f>
        <v>48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>
        <v>1</v>
      </c>
      <c r="C7" s="11">
        <v>250</v>
      </c>
      <c r="D7" s="11">
        <f t="shared" si="0"/>
        <v>250</v>
      </c>
      <c r="E7" s="52">
        <f>B7*52</f>
        <v>52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>
        <v>30</v>
      </c>
      <c r="C13" s="11">
        <v>8.5</v>
      </c>
      <c r="D13" s="11">
        <f t="shared" ref="D13:D27" si="1">C13*B13</f>
        <v>255</v>
      </c>
      <c r="E13" s="55">
        <f>B13*0.5</f>
        <v>15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>
        <v>40</v>
      </c>
      <c r="C16" s="11">
        <v>8.5</v>
      </c>
      <c r="D16" s="11">
        <f t="shared" si="1"/>
        <v>340</v>
      </c>
      <c r="E16" s="55">
        <f t="shared" ref="E16" si="2">B16</f>
        <v>40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34">
      <c r="A18" s="21" t="s">
        <v>26</v>
      </c>
      <c r="B18" s="10"/>
      <c r="C18" s="11">
        <v>9.5</v>
      </c>
      <c r="D18" s="11">
        <f t="shared" si="1"/>
        <v>0</v>
      </c>
      <c r="E18" s="55">
        <f>B18*0.75</f>
        <v>0</v>
      </c>
      <c r="F18" s="13" t="s">
        <v>27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28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29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30</v>
      </c>
      <c r="B20" s="10">
        <v>40</v>
      </c>
      <c r="C20" s="11">
        <v>14</v>
      </c>
      <c r="D20" s="11">
        <f t="shared" si="1"/>
        <v>560</v>
      </c>
      <c r="E20" s="55">
        <f>B20*3</f>
        <v>120</v>
      </c>
      <c r="F20" s="13" t="s">
        <v>31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32</v>
      </c>
      <c r="B21" s="10">
        <v>40</v>
      </c>
      <c r="C21" s="11">
        <v>14</v>
      </c>
      <c r="D21" s="11">
        <f t="shared" si="1"/>
        <v>560</v>
      </c>
      <c r="E21" s="55">
        <f>B21*3</f>
        <v>120</v>
      </c>
      <c r="F21" s="13" t="s">
        <v>33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34</v>
      </c>
      <c r="B22" s="10"/>
      <c r="C22" s="11">
        <v>9</v>
      </c>
      <c r="D22" s="11">
        <f t="shared" si="1"/>
        <v>0</v>
      </c>
      <c r="E22" s="55">
        <f>B22*0.7</f>
        <v>0</v>
      </c>
      <c r="F22" s="13" t="s">
        <v>35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36</v>
      </c>
      <c r="B23" s="10">
        <v>40</v>
      </c>
      <c r="C23" s="11">
        <v>9.5</v>
      </c>
      <c r="D23" s="11">
        <f t="shared" si="1"/>
        <v>380</v>
      </c>
      <c r="E23" s="55">
        <f t="shared" ref="E23:E24" si="3">B23</f>
        <v>40</v>
      </c>
      <c r="F23" s="13" t="s">
        <v>37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38</v>
      </c>
      <c r="B24" s="10">
        <v>40</v>
      </c>
      <c r="C24" s="11">
        <v>8</v>
      </c>
      <c r="D24" s="11">
        <f t="shared" si="1"/>
        <v>320</v>
      </c>
      <c r="E24" s="55">
        <f t="shared" si="3"/>
        <v>40</v>
      </c>
      <c r="F24" s="13" t="s">
        <v>39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40</v>
      </c>
      <c r="B25" s="10">
        <v>40</v>
      </c>
      <c r="C25" s="11">
        <v>12</v>
      </c>
      <c r="D25" s="11">
        <f t="shared" si="1"/>
        <v>480</v>
      </c>
      <c r="E25" s="55">
        <f>B25*4</f>
        <v>160</v>
      </c>
      <c r="F25" s="13" t="s">
        <v>41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42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43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44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45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46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47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48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49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50</v>
      </c>
      <c r="B32" s="10"/>
      <c r="C32" s="11">
        <v>17</v>
      </c>
      <c r="D32" s="11">
        <f t="shared" si="4"/>
        <v>0</v>
      </c>
      <c r="E32" s="52">
        <f>B32*6</f>
        <v>0</v>
      </c>
      <c r="F32" s="13" t="s">
        <v>51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52</v>
      </c>
      <c r="B33" s="10"/>
      <c r="C33" s="11">
        <v>17</v>
      </c>
      <c r="D33" s="11">
        <f t="shared" si="4"/>
        <v>0</v>
      </c>
      <c r="E33" s="52">
        <f>B33*5</f>
        <v>0</v>
      </c>
      <c r="F33" s="13" t="s">
        <v>53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54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55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106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105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56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57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58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59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60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61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62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63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64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65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66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67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66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68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69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70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71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72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73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74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75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74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36" t="s">
        <v>76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77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78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79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80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81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82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83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84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85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86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41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87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88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89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90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107</v>
      </c>
      <c r="B63" s="10">
        <v>1</v>
      </c>
      <c r="C63" s="11">
        <v>35</v>
      </c>
      <c r="D63" s="11">
        <f t="shared" si="9"/>
        <v>35</v>
      </c>
      <c r="E63" s="52">
        <f>B63*12*1.5</f>
        <v>18</v>
      </c>
      <c r="F63" s="13" t="s">
        <v>69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108</v>
      </c>
      <c r="B64" s="10">
        <v>1</v>
      </c>
      <c r="C64" s="11">
        <v>40</v>
      </c>
      <c r="D64" s="11">
        <f t="shared" si="9"/>
        <v>40</v>
      </c>
      <c r="E64" s="52">
        <f>B64*12*1.5</f>
        <v>18</v>
      </c>
      <c r="F64" s="13" t="s">
        <v>71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91</v>
      </c>
      <c r="B65" s="10">
        <v>1</v>
      </c>
      <c r="C65" s="11">
        <v>55</v>
      </c>
      <c r="D65" s="11">
        <f t="shared" si="9"/>
        <v>55</v>
      </c>
      <c r="E65" s="52">
        <f>B65*18*1.5</f>
        <v>27</v>
      </c>
      <c r="F65" s="13" t="s">
        <v>62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92</v>
      </c>
      <c r="B66" s="10">
        <v>1</v>
      </c>
      <c r="C66" s="11">
        <v>55</v>
      </c>
      <c r="D66" s="11">
        <f t="shared" si="9"/>
        <v>55</v>
      </c>
      <c r="E66" s="52">
        <f>B66*18*1.5</f>
        <v>27</v>
      </c>
      <c r="F66" s="13" t="s">
        <v>64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93</v>
      </c>
      <c r="B67" s="10">
        <v>1</v>
      </c>
      <c r="C67" s="11">
        <v>60</v>
      </c>
      <c r="D67" s="11">
        <f t="shared" si="9"/>
        <v>60</v>
      </c>
      <c r="E67" s="52">
        <f>B67*18*1.5</f>
        <v>27</v>
      </c>
      <c r="F67" s="13" t="s">
        <v>94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95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94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96</v>
      </c>
      <c r="B70" s="16"/>
      <c r="C70" s="3"/>
      <c r="D70" s="39">
        <f>SUM(D5:D68)</f>
        <v>3850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97</v>
      </c>
      <c r="B71" s="16"/>
      <c r="C71" s="3"/>
      <c r="D71" s="17">
        <f>D70/1.15</f>
        <v>3347.826086956522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98</v>
      </c>
      <c r="B73" s="16"/>
      <c r="C73" s="3"/>
      <c r="D73" s="3"/>
      <c r="E73" s="45">
        <f>SUM(E5:E58)</f>
        <v>683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99</v>
      </c>
      <c r="B74" s="37">
        <v>90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114</v>
      </c>
      <c r="B75" s="16"/>
      <c r="C75" s="3"/>
      <c r="D75" s="3"/>
      <c r="E75" s="48">
        <f>E73/B74</f>
        <v>7.5888888888888886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101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102</v>
      </c>
      <c r="B78" s="16"/>
      <c r="C78" s="3"/>
      <c r="D78" s="3"/>
      <c r="E78" s="59" t="s">
        <v>109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103</v>
      </c>
      <c r="B79" s="16"/>
      <c r="C79" s="3"/>
      <c r="D79" s="3"/>
      <c r="E79" s="59" t="s">
        <v>110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104</v>
      </c>
      <c r="B80" s="16"/>
      <c r="C80" s="3"/>
      <c r="D80" s="3"/>
      <c r="E80" s="59" t="s">
        <v>111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8"/>
  <sheetViews>
    <sheetView showGridLines="0" topLeftCell="A64" workbookViewId="0">
      <selection activeCell="D70" sqref="D70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113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112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/>
      <c r="C13" s="11">
        <v>8.5</v>
      </c>
      <c r="D13" s="11">
        <f t="shared" ref="D13:D27" si="1">C13*B13</f>
        <v>0</v>
      </c>
      <c r="E13" s="55">
        <f>B13*0.5</f>
        <v>0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/>
      <c r="C16" s="11">
        <v>8.5</v>
      </c>
      <c r="D16" s="11">
        <f t="shared" si="1"/>
        <v>0</v>
      </c>
      <c r="E16" s="55">
        <f t="shared" ref="E16" si="2">B16</f>
        <v>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34">
      <c r="A18" s="21" t="s">
        <v>26</v>
      </c>
      <c r="B18" s="10"/>
      <c r="C18" s="11">
        <v>9.5</v>
      </c>
      <c r="D18" s="11">
        <f t="shared" si="1"/>
        <v>0</v>
      </c>
      <c r="E18" s="55">
        <f>B18*0.75</f>
        <v>0</v>
      </c>
      <c r="F18" s="13" t="s">
        <v>27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28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29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30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31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32</v>
      </c>
      <c r="B21" s="10"/>
      <c r="C21" s="11">
        <v>14</v>
      </c>
      <c r="D21" s="11">
        <f t="shared" si="1"/>
        <v>0</v>
      </c>
      <c r="E21" s="55">
        <f>B21*3</f>
        <v>0</v>
      </c>
      <c r="F21" s="13" t="s">
        <v>33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34</v>
      </c>
      <c r="B22" s="10"/>
      <c r="C22" s="11">
        <v>9</v>
      </c>
      <c r="D22" s="11">
        <f t="shared" si="1"/>
        <v>0</v>
      </c>
      <c r="E22" s="55">
        <f>B22*0.7</f>
        <v>0</v>
      </c>
      <c r="F22" s="13" t="s">
        <v>35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36</v>
      </c>
      <c r="B23" s="10"/>
      <c r="C23" s="11">
        <v>9.5</v>
      </c>
      <c r="D23" s="11">
        <f t="shared" si="1"/>
        <v>0</v>
      </c>
      <c r="E23" s="55">
        <f t="shared" ref="E23:E24" si="3">B23</f>
        <v>0</v>
      </c>
      <c r="F23" s="13" t="s">
        <v>37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38</v>
      </c>
      <c r="B24" s="10"/>
      <c r="C24" s="11">
        <v>8</v>
      </c>
      <c r="D24" s="11">
        <f t="shared" si="1"/>
        <v>0</v>
      </c>
      <c r="E24" s="55">
        <f t="shared" si="3"/>
        <v>0</v>
      </c>
      <c r="F24" s="13" t="s">
        <v>39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40</v>
      </c>
      <c r="B25" s="10"/>
      <c r="C25" s="11">
        <v>12</v>
      </c>
      <c r="D25" s="11">
        <f t="shared" si="1"/>
        <v>0</v>
      </c>
      <c r="E25" s="55">
        <f>B25*4</f>
        <v>0</v>
      </c>
      <c r="F25" s="13" t="s">
        <v>41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42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43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44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45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46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47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48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49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50</v>
      </c>
      <c r="B32" s="10">
        <v>20</v>
      </c>
      <c r="C32" s="11">
        <v>17</v>
      </c>
      <c r="D32" s="11">
        <f t="shared" si="4"/>
        <v>340</v>
      </c>
      <c r="E32" s="52">
        <f>B32*6</f>
        <v>120</v>
      </c>
      <c r="F32" s="13" t="s">
        <v>51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52</v>
      </c>
      <c r="B33" s="10">
        <v>20</v>
      </c>
      <c r="C33" s="11">
        <v>17</v>
      </c>
      <c r="D33" s="11">
        <f t="shared" si="4"/>
        <v>340</v>
      </c>
      <c r="E33" s="52">
        <f>B33*5</f>
        <v>100</v>
      </c>
      <c r="F33" s="13" t="s">
        <v>53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54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55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106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105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56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57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58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59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60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61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62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63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64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65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66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67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66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68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69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70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71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72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73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74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75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74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60" t="s">
        <v>115</v>
      </c>
      <c r="B51" s="37">
        <v>1</v>
      </c>
      <c r="C51" s="17">
        <f>1500/60*90</f>
        <v>2250</v>
      </c>
      <c r="D51" s="17">
        <f>C51*B51</f>
        <v>2250</v>
      </c>
      <c r="E51" s="20">
        <f>B51*(C51/4.3)</f>
        <v>523.25581395348843</v>
      </c>
      <c r="F51" s="18" t="s">
        <v>77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78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79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80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81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82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83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84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85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86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41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87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88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89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90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107</v>
      </c>
      <c r="B63" s="10">
        <v>1</v>
      </c>
      <c r="C63" s="11">
        <v>35</v>
      </c>
      <c r="D63" s="11">
        <f t="shared" si="9"/>
        <v>35</v>
      </c>
      <c r="E63" s="52">
        <f>B63*12*1.5</f>
        <v>18</v>
      </c>
      <c r="F63" s="13" t="s">
        <v>69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108</v>
      </c>
      <c r="B64" s="10">
        <v>1</v>
      </c>
      <c r="C64" s="11">
        <v>40</v>
      </c>
      <c r="D64" s="11">
        <f t="shared" si="9"/>
        <v>40</v>
      </c>
      <c r="E64" s="52">
        <f>B64*12*1.5</f>
        <v>18</v>
      </c>
      <c r="F64" s="13" t="s">
        <v>71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91</v>
      </c>
      <c r="B65" s="10">
        <v>1</v>
      </c>
      <c r="C65" s="11">
        <v>55</v>
      </c>
      <c r="D65" s="11">
        <f t="shared" si="9"/>
        <v>55</v>
      </c>
      <c r="E65" s="52">
        <f>B65*18*1.5</f>
        <v>27</v>
      </c>
      <c r="F65" s="13" t="s">
        <v>62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92</v>
      </c>
      <c r="B66" s="10">
        <v>1</v>
      </c>
      <c r="C66" s="11">
        <v>55</v>
      </c>
      <c r="D66" s="11">
        <f t="shared" si="9"/>
        <v>55</v>
      </c>
      <c r="E66" s="52">
        <f>B66*18*1.5</f>
        <v>27</v>
      </c>
      <c r="F66" s="13" t="s">
        <v>64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93</v>
      </c>
      <c r="B67" s="10">
        <v>1</v>
      </c>
      <c r="C67" s="11">
        <v>60</v>
      </c>
      <c r="D67" s="11">
        <f t="shared" si="9"/>
        <v>60</v>
      </c>
      <c r="E67" s="52">
        <f>B67*18*1.5</f>
        <v>27</v>
      </c>
      <c r="F67" s="13" t="s">
        <v>94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95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94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96</v>
      </c>
      <c r="B70" s="16"/>
      <c r="C70" s="3"/>
      <c r="D70" s="39">
        <f>SUM(D5:D68)</f>
        <v>3175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97</v>
      </c>
      <c r="B71" s="16"/>
      <c r="C71" s="3"/>
      <c r="D71" s="17">
        <f>D70/1.15</f>
        <v>2760.8695652173915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98</v>
      </c>
      <c r="B73" s="16"/>
      <c r="C73" s="3"/>
      <c r="D73" s="3"/>
      <c r="E73" s="45">
        <f>SUM(E5:E58)</f>
        <v>743.25581395348843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99</v>
      </c>
      <c r="B74" s="37">
        <v>90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100</v>
      </c>
      <c r="B75" s="16"/>
      <c r="C75" s="3"/>
      <c r="D75" s="3"/>
      <c r="E75" s="48">
        <f>E73/B74</f>
        <v>8.2583979328165373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101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102</v>
      </c>
      <c r="B78" s="16"/>
      <c r="C78" s="3"/>
      <c r="D78" s="3"/>
      <c r="E78" s="59" t="s">
        <v>109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103</v>
      </c>
      <c r="B79" s="16"/>
      <c r="C79" s="3"/>
      <c r="D79" s="3"/>
      <c r="E79" s="59" t="s">
        <v>110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104</v>
      </c>
      <c r="B80" s="16"/>
      <c r="C80" s="3"/>
      <c r="D80" s="3"/>
      <c r="E80" s="59" t="s">
        <v>111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EDE41-75BD-3E41-80B1-9D4E945E94C3}">
  <sheetPr>
    <pageSetUpPr fitToPage="1"/>
  </sheetPr>
  <dimension ref="A1:O998"/>
  <sheetViews>
    <sheetView showGridLines="0" topLeftCell="A54" workbookViewId="0">
      <selection activeCell="D70" sqref="D70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113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112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>
        <v>10</v>
      </c>
      <c r="C13" s="11">
        <v>8.5</v>
      </c>
      <c r="D13" s="11">
        <f t="shared" ref="D13:D27" si="1">C13*B13</f>
        <v>85</v>
      </c>
      <c r="E13" s="55">
        <f>B13*0.5</f>
        <v>5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>
        <v>35</v>
      </c>
      <c r="C16" s="11">
        <v>8.5</v>
      </c>
      <c r="D16" s="11">
        <f t="shared" si="1"/>
        <v>297.5</v>
      </c>
      <c r="E16" s="55">
        <f t="shared" ref="E16" si="2">B16</f>
        <v>35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34">
      <c r="A18" s="21" t="s">
        <v>26</v>
      </c>
      <c r="B18" s="10"/>
      <c r="C18" s="11">
        <v>9.5</v>
      </c>
      <c r="D18" s="11">
        <f t="shared" si="1"/>
        <v>0</v>
      </c>
      <c r="E18" s="55">
        <f>B18*0.75</f>
        <v>0</v>
      </c>
      <c r="F18" s="13" t="s">
        <v>27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28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29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30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31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32</v>
      </c>
      <c r="B21" s="10">
        <v>35</v>
      </c>
      <c r="C21" s="11">
        <v>14</v>
      </c>
      <c r="D21" s="11">
        <f t="shared" si="1"/>
        <v>490</v>
      </c>
      <c r="E21" s="55">
        <f>B21*3</f>
        <v>105</v>
      </c>
      <c r="F21" s="13" t="s">
        <v>33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34</v>
      </c>
      <c r="B22" s="10"/>
      <c r="C22" s="11">
        <v>9</v>
      </c>
      <c r="D22" s="11">
        <f t="shared" si="1"/>
        <v>0</v>
      </c>
      <c r="E22" s="55">
        <f>B22*0.7</f>
        <v>0</v>
      </c>
      <c r="F22" s="13" t="s">
        <v>35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36</v>
      </c>
      <c r="B23" s="10"/>
      <c r="C23" s="11">
        <v>9.5</v>
      </c>
      <c r="D23" s="11">
        <f t="shared" si="1"/>
        <v>0</v>
      </c>
      <c r="E23" s="55">
        <f t="shared" ref="E23:E24" si="3">B23</f>
        <v>0</v>
      </c>
      <c r="F23" s="13" t="s">
        <v>37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38</v>
      </c>
      <c r="B24" s="10">
        <v>30</v>
      </c>
      <c r="C24" s="11">
        <v>8</v>
      </c>
      <c r="D24" s="11">
        <f t="shared" si="1"/>
        <v>240</v>
      </c>
      <c r="E24" s="55">
        <f t="shared" si="3"/>
        <v>30</v>
      </c>
      <c r="F24" s="13" t="s">
        <v>39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40</v>
      </c>
      <c r="B25" s="10">
        <v>35</v>
      </c>
      <c r="C25" s="11">
        <v>12</v>
      </c>
      <c r="D25" s="11">
        <f t="shared" si="1"/>
        <v>420</v>
      </c>
      <c r="E25" s="55">
        <f>B25*4</f>
        <v>140</v>
      </c>
      <c r="F25" s="13" t="s">
        <v>41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42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43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44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45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46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47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48</v>
      </c>
      <c r="B31" s="10">
        <v>2</v>
      </c>
      <c r="C31" s="11">
        <v>15</v>
      </c>
      <c r="D31" s="11">
        <f t="shared" si="4"/>
        <v>30</v>
      </c>
      <c r="E31" s="52">
        <f>B31*6</f>
        <v>12</v>
      </c>
      <c r="F31" s="13" t="s">
        <v>49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50</v>
      </c>
      <c r="B32" s="10">
        <v>30</v>
      </c>
      <c r="C32" s="11">
        <v>17</v>
      </c>
      <c r="D32" s="11">
        <f t="shared" si="4"/>
        <v>510</v>
      </c>
      <c r="E32" s="52">
        <f>B32*6</f>
        <v>180</v>
      </c>
      <c r="F32" s="13" t="s">
        <v>51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52</v>
      </c>
      <c r="B33" s="10">
        <v>30</v>
      </c>
      <c r="C33" s="11">
        <v>17</v>
      </c>
      <c r="D33" s="11">
        <f t="shared" si="4"/>
        <v>510</v>
      </c>
      <c r="E33" s="52">
        <f>B33*5</f>
        <v>150</v>
      </c>
      <c r="F33" s="13" t="s">
        <v>53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54</v>
      </c>
      <c r="B34" s="10">
        <v>20</v>
      </c>
      <c r="C34" s="11">
        <v>15</v>
      </c>
      <c r="D34" s="11">
        <f t="shared" si="4"/>
        <v>300</v>
      </c>
      <c r="E34" s="52">
        <f>B34*4</f>
        <v>80</v>
      </c>
      <c r="F34" s="13" t="s">
        <v>55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106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105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56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57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58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59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60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61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62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63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64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65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66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67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66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68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69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70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71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72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73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74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75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74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60" t="s">
        <v>115</v>
      </c>
      <c r="B51" s="37"/>
      <c r="C51" s="17">
        <f>1500/60*90</f>
        <v>2250</v>
      </c>
      <c r="D51" s="17">
        <f>C51*B51</f>
        <v>0</v>
      </c>
      <c r="E51" s="20">
        <f>B51*(C51/4.3)</f>
        <v>0</v>
      </c>
      <c r="F51" s="18" t="s">
        <v>77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78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79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80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81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82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83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84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85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86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41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87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88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89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90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107</v>
      </c>
      <c r="B63" s="10">
        <v>1</v>
      </c>
      <c r="C63" s="11">
        <v>35</v>
      </c>
      <c r="D63" s="11">
        <f t="shared" si="9"/>
        <v>35</v>
      </c>
      <c r="E63" s="52">
        <f>B63*12*1.5</f>
        <v>18</v>
      </c>
      <c r="F63" s="13" t="s">
        <v>69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108</v>
      </c>
      <c r="B64" s="10">
        <v>1</v>
      </c>
      <c r="C64" s="11">
        <v>40</v>
      </c>
      <c r="D64" s="11">
        <f t="shared" si="9"/>
        <v>40</v>
      </c>
      <c r="E64" s="52">
        <f>B64*12*1.5</f>
        <v>18</v>
      </c>
      <c r="F64" s="13" t="s">
        <v>71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91</v>
      </c>
      <c r="B65" s="10">
        <v>1</v>
      </c>
      <c r="C65" s="11">
        <v>55</v>
      </c>
      <c r="D65" s="11">
        <f t="shared" si="9"/>
        <v>55</v>
      </c>
      <c r="E65" s="52">
        <f>B65*18*1.5</f>
        <v>27</v>
      </c>
      <c r="F65" s="13" t="s">
        <v>62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92</v>
      </c>
      <c r="B66" s="10">
        <v>1</v>
      </c>
      <c r="C66" s="11">
        <v>55</v>
      </c>
      <c r="D66" s="11">
        <f t="shared" si="9"/>
        <v>55</v>
      </c>
      <c r="E66" s="52">
        <f>B66*18*1.5</f>
        <v>27</v>
      </c>
      <c r="F66" s="13" t="s">
        <v>64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93</v>
      </c>
      <c r="B67" s="10">
        <v>1</v>
      </c>
      <c r="C67" s="11">
        <v>60</v>
      </c>
      <c r="D67" s="11">
        <f t="shared" si="9"/>
        <v>60</v>
      </c>
      <c r="E67" s="52">
        <f>B67*18*1.5</f>
        <v>27</v>
      </c>
      <c r="F67" s="13" t="s">
        <v>94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95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94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96</v>
      </c>
      <c r="B70" s="16"/>
      <c r="C70" s="3"/>
      <c r="D70" s="39">
        <f>SUM(D5:D68)</f>
        <v>3127.5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97</v>
      </c>
      <c r="B71" s="16"/>
      <c r="C71" s="3"/>
      <c r="D71" s="17">
        <f>D70/1.15</f>
        <v>2719.5652173913045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98</v>
      </c>
      <c r="B73" s="16"/>
      <c r="C73" s="3"/>
      <c r="D73" s="3"/>
      <c r="E73" s="45">
        <f>SUM(E5:E58)</f>
        <v>737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99</v>
      </c>
      <c r="B74" s="37">
        <v>90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100</v>
      </c>
      <c r="B75" s="16"/>
      <c r="C75" s="3"/>
      <c r="D75" s="3"/>
      <c r="E75" s="48">
        <f>E73/B74</f>
        <v>8.1888888888888882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101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102</v>
      </c>
      <c r="B78" s="16"/>
      <c r="C78" s="3"/>
      <c r="D78" s="3"/>
      <c r="E78" s="59" t="s">
        <v>109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103</v>
      </c>
      <c r="B79" s="16"/>
      <c r="C79" s="3"/>
      <c r="D79" s="3"/>
      <c r="E79" s="59" t="s">
        <v>110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104</v>
      </c>
      <c r="B80" s="16"/>
      <c r="C80" s="3"/>
      <c r="D80" s="3"/>
      <c r="E80" s="59" t="s">
        <v>111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PLATTERS CANAPES LATE NIGHT PIZ</vt:lpstr>
      <vt:lpstr>GRAZING TABLE LATE NIGHT PIZZA</vt:lpstr>
      <vt:lpstr>CANAPES  WALK &amp; FORK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2025-02-12T12:52:07Z</dcterms:modified>
</cp:coreProperties>
</file>